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dene\Desktop\"/>
    </mc:Choice>
  </mc:AlternateContent>
  <bookViews>
    <workbookView xWindow="0" yWindow="0" windowWidth="0" windowHeight="0"/>
  </bookViews>
  <sheets>
    <sheet name="Rekapitulace stavby" sheetId="1" r:id="rId1"/>
    <sheet name="SO-00 - VRN" sheetId="2" r:id="rId2"/>
    <sheet name="SO 01.1 - Demolice" sheetId="3" r:id="rId3"/>
    <sheet name="SO 01.2 - Revitalizace toku" sheetId="4" r:id="rId4"/>
    <sheet name="SO-03 - Paralelní koryto" sheetId="5" r:id="rId5"/>
    <sheet name="SO-05 - Přeložky" sheetId="6" r:id="rId6"/>
    <sheet name="SO 06.1 - Kácení" sheetId="7" r:id="rId7"/>
    <sheet name="SO 06.2 - Výsadby" sheetId="8" r:id="rId8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'SO-00 - VRN'!$C$116:$K$162</definedName>
    <definedName name="_xlnm.Print_Area" localSheetId="1">'SO-00 - VRN'!$C$4:$J$76,'SO-00 - VRN'!$C$82:$J$98,'SO-00 - VRN'!$C$104:$K$162</definedName>
    <definedName name="_xlnm.Print_Titles" localSheetId="1">'SO-00 - VRN'!$116:$116</definedName>
    <definedName name="_xlnm._FilterDatabase" localSheetId="2" hidden="1">'SO 01.1 - Demolice'!$C$124:$K$222</definedName>
    <definedName name="_xlnm.Print_Area" localSheetId="2">'SO 01.1 - Demolice'!$C$4:$J$76,'SO 01.1 - Demolice'!$C$82:$J$104,'SO 01.1 - Demolice'!$C$110:$K$222</definedName>
    <definedName name="_xlnm.Print_Titles" localSheetId="2">'SO 01.1 - Demolice'!$124:$124</definedName>
    <definedName name="_xlnm._FilterDatabase" localSheetId="3" hidden="1">'SO 01.2 - Revitalizace toku'!$C$123:$K$209</definedName>
    <definedName name="_xlnm.Print_Area" localSheetId="3">'SO 01.2 - Revitalizace toku'!$C$4:$J$76,'SO 01.2 - Revitalizace toku'!$C$82:$J$103,'SO 01.2 - Revitalizace toku'!$C$109:$K$209</definedName>
    <definedName name="_xlnm.Print_Titles" localSheetId="3">'SO 01.2 - Revitalizace toku'!$123:$123</definedName>
    <definedName name="_xlnm._FilterDatabase" localSheetId="4" hidden="1">'SO-03 - Paralelní koryto'!$C$121:$K$178</definedName>
    <definedName name="_xlnm.Print_Area" localSheetId="4">'SO-03 - Paralelní koryto'!$C$4:$J$76,'SO-03 - Paralelní koryto'!$C$82:$J$103,'SO-03 - Paralelní koryto'!$C$109:$K$178</definedName>
    <definedName name="_xlnm.Print_Titles" localSheetId="4">'SO-03 - Paralelní koryto'!$121:$121</definedName>
    <definedName name="_xlnm._FilterDatabase" localSheetId="5" hidden="1">'SO-05 - Přeložky'!$C$117:$K$122</definedName>
    <definedName name="_xlnm.Print_Area" localSheetId="5">'SO-05 - Přeložky'!$C$4:$J$76,'SO-05 - Přeložky'!$C$82:$J$99,'SO-05 - Přeložky'!$C$105:$K$122</definedName>
    <definedName name="_xlnm.Print_Titles" localSheetId="5">'SO-05 - Přeložky'!$117:$117</definedName>
    <definedName name="_xlnm._FilterDatabase" localSheetId="6" hidden="1">'SO 06.1 - Kácení'!$C$121:$K$192</definedName>
    <definedName name="_xlnm.Print_Area" localSheetId="6">'SO 06.1 - Kácení'!$C$4:$J$76,'SO 06.1 - Kácení'!$C$82:$J$101,'SO 06.1 - Kácení'!$C$107:$K$192</definedName>
    <definedName name="_xlnm.Print_Titles" localSheetId="6">'SO 06.1 - Kácení'!$121:$121</definedName>
    <definedName name="_xlnm._FilterDatabase" localSheetId="7" hidden="1">'SO 06.2 - Výsadby'!$C$121:$K$194</definedName>
    <definedName name="_xlnm.Print_Area" localSheetId="7">'SO 06.2 - Výsadby'!$C$4:$J$76,'SO 06.2 - Výsadby'!$C$82:$J$101,'SO 06.2 - Výsadby'!$C$107:$K$194</definedName>
    <definedName name="_xlnm.Print_Titles" localSheetId="7">'SO 06.2 - Výsadby'!$121:$121</definedName>
  </definedNames>
  <calcPr/>
</workbook>
</file>

<file path=xl/calcChain.xml><?xml version="1.0" encoding="utf-8"?>
<calcChain xmlns="http://schemas.openxmlformats.org/spreadsheetml/2006/main">
  <c i="8" l="1" r="J39"/>
  <c r="J38"/>
  <c i="1" r="AY103"/>
  <c i="8" r="J37"/>
  <c i="1" r="AX103"/>
  <c i="8"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J119"/>
  <c r="J118"/>
  <c r="F118"/>
  <c r="F116"/>
  <c r="E114"/>
  <c r="J94"/>
  <c r="J93"/>
  <c r="F93"/>
  <c r="F91"/>
  <c r="E89"/>
  <c r="J20"/>
  <c r="E20"/>
  <c r="F119"/>
  <c r="J19"/>
  <c r="J14"/>
  <c r="J91"/>
  <c r="E7"/>
  <c r="E110"/>
  <c i="7" r="J39"/>
  <c r="J38"/>
  <c i="1" r="AY102"/>
  <c i="7" r="J37"/>
  <c i="1" r="AX102"/>
  <c i="7"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94"/>
  <c r="J19"/>
  <c r="J14"/>
  <c r="J116"/>
  <c r="E7"/>
  <c r="E85"/>
  <c i="6" r="J37"/>
  <c r="J36"/>
  <c i="1" r="AY100"/>
  <c i="6" r="J35"/>
  <c i="1" r="AX100"/>
  <c i="6" r="BI121"/>
  <c r="BH121"/>
  <c r="BG121"/>
  <c r="BF121"/>
  <c r="T121"/>
  <c r="T120"/>
  <c r="T119"/>
  <c r="T118"/>
  <c r="R121"/>
  <c r="R120"/>
  <c r="R119"/>
  <c r="R118"/>
  <c r="P121"/>
  <c r="P120"/>
  <c r="P119"/>
  <c r="P118"/>
  <c i="1" r="AU100"/>
  <c i="6" r="J115"/>
  <c r="F114"/>
  <c r="F112"/>
  <c r="E110"/>
  <c r="J92"/>
  <c r="F91"/>
  <c r="F89"/>
  <c r="E87"/>
  <c r="J21"/>
  <c r="E21"/>
  <c r="J91"/>
  <c r="J20"/>
  <c r="J18"/>
  <c r="E18"/>
  <c r="F92"/>
  <c r="J17"/>
  <c r="J12"/>
  <c r="J89"/>
  <c r="E7"/>
  <c r="E108"/>
  <c i="5" r="J37"/>
  <c r="J36"/>
  <c i="1" r="AY99"/>
  <c i="5" r="J35"/>
  <c i="1" r="AX99"/>
  <c i="5"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2"/>
  <c r="BH162"/>
  <c r="BG162"/>
  <c r="BF162"/>
  <c r="T162"/>
  <c r="T161"/>
  <c r="R162"/>
  <c r="R161"/>
  <c r="P162"/>
  <c r="P161"/>
  <c r="BI160"/>
  <c r="BH160"/>
  <c r="BG160"/>
  <c r="BF160"/>
  <c r="T160"/>
  <c r="R160"/>
  <c r="P160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91"/>
  <c r="J20"/>
  <c r="J18"/>
  <c r="E18"/>
  <c r="F92"/>
  <c r="J17"/>
  <c r="J12"/>
  <c r="J116"/>
  <c r="E7"/>
  <c r="E112"/>
  <c i="4" r="J39"/>
  <c r="J38"/>
  <c i="1" r="AY98"/>
  <c i="4" r="J37"/>
  <c i="1" r="AX98"/>
  <c i="4" r="BI208"/>
  <c r="BH208"/>
  <c r="BG208"/>
  <c r="BF208"/>
  <c r="T208"/>
  <c r="R208"/>
  <c r="P208"/>
  <c r="BI203"/>
  <c r="BH203"/>
  <c r="BG203"/>
  <c r="BF203"/>
  <c r="T203"/>
  <c r="R203"/>
  <c r="P203"/>
  <c r="BI197"/>
  <c r="BH197"/>
  <c r="BG197"/>
  <c r="BF197"/>
  <c r="T197"/>
  <c r="R197"/>
  <c r="P197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21"/>
  <c r="J120"/>
  <c r="F120"/>
  <c r="F118"/>
  <c r="E116"/>
  <c r="J94"/>
  <c r="J93"/>
  <c r="F93"/>
  <c r="F91"/>
  <c r="E89"/>
  <c r="J20"/>
  <c r="E20"/>
  <c r="F94"/>
  <c r="J19"/>
  <c r="J14"/>
  <c r="J118"/>
  <c r="E7"/>
  <c r="E112"/>
  <c i="3" r="J39"/>
  <c r="J38"/>
  <c i="1" r="AY97"/>
  <c i="3" r="J37"/>
  <c i="1" r="AX97"/>
  <c i="3"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199"/>
  <c r="BH199"/>
  <c r="BG199"/>
  <c r="BF199"/>
  <c r="T199"/>
  <c r="R199"/>
  <c r="P199"/>
  <c r="BI193"/>
  <c r="BH193"/>
  <c r="BG193"/>
  <c r="BF193"/>
  <c r="T193"/>
  <c r="R193"/>
  <c r="P193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J122"/>
  <c r="J121"/>
  <c r="F121"/>
  <c r="F119"/>
  <c r="E117"/>
  <c r="J94"/>
  <c r="J93"/>
  <c r="F93"/>
  <c r="F91"/>
  <c r="E89"/>
  <c r="J20"/>
  <c r="E20"/>
  <c r="F122"/>
  <c r="J19"/>
  <c r="J14"/>
  <c r="J119"/>
  <c r="E7"/>
  <c r="E85"/>
  <c i="2" r="J37"/>
  <c r="J36"/>
  <c i="1" r="AY95"/>
  <c i="2" r="J35"/>
  <c i="1" r="AX95"/>
  <c i="2"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91"/>
  <c r="J20"/>
  <c r="J18"/>
  <c r="E18"/>
  <c r="F92"/>
  <c r="J17"/>
  <c r="J12"/>
  <c r="J111"/>
  <c r="E7"/>
  <c r="E107"/>
  <c i="1" r="L90"/>
  <c r="AM90"/>
  <c r="AM89"/>
  <c r="L89"/>
  <c r="AM87"/>
  <c r="L87"/>
  <c r="L85"/>
  <c r="L84"/>
  <c i="2" r="BK127"/>
  <c r="BK133"/>
  <c r="J142"/>
  <c i="3" r="J134"/>
  <c r="J127"/>
  <c r="BK179"/>
  <c r="J183"/>
  <c i="4" r="J136"/>
  <c r="BK179"/>
  <c r="BK148"/>
  <c i="5" r="BK125"/>
  <c r="BK159"/>
  <c r="J141"/>
  <c i="7" r="BK187"/>
  <c r="BK181"/>
  <c r="J175"/>
  <c r="BK140"/>
  <c r="BK159"/>
  <c i="8" r="BK129"/>
  <c r="J129"/>
  <c r="BK124"/>
  <c r="J137"/>
  <c r="BK160"/>
  <c r="BK152"/>
  <c i="2" r="J151"/>
  <c r="BK130"/>
  <c r="J133"/>
  <c i="3" r="J199"/>
  <c r="BK183"/>
  <c r="J152"/>
  <c r="J167"/>
  <c r="J163"/>
  <c i="4" r="J175"/>
  <c r="BK197"/>
  <c r="BK145"/>
  <c r="J187"/>
  <c i="5" r="J149"/>
  <c r="BK162"/>
  <c r="J138"/>
  <c r="J128"/>
  <c i="6" r="F34"/>
  <c i="1" r="BA100"/>
  <c i="7" r="BK134"/>
  <c r="BK161"/>
  <c r="J128"/>
  <c i="8" r="J193"/>
  <c r="J141"/>
  <c r="J131"/>
  <c r="J135"/>
  <c i="2" r="BK156"/>
  <c r="BK142"/>
  <c r="J130"/>
  <c r="BK140"/>
  <c i="3" r="J131"/>
  <c r="BK158"/>
  <c r="J175"/>
  <c r="J171"/>
  <c i="4" r="J184"/>
  <c r="J133"/>
  <c r="J126"/>
  <c r="J142"/>
  <c i="5" r="J146"/>
  <c r="BK138"/>
  <c r="J177"/>
  <c i="6" r="F37"/>
  <c i="1" r="BD100"/>
  <c i="7" r="BK172"/>
  <c r="J191"/>
  <c r="BK128"/>
  <c r="BK149"/>
  <c i="8" r="BK156"/>
  <c r="J182"/>
  <c r="J165"/>
  <c r="J133"/>
  <c r="BK165"/>
  <c i="2" r="BK147"/>
  <c r="J122"/>
  <c r="BK153"/>
  <c r="BK122"/>
  <c i="3" r="J179"/>
  <c r="BK148"/>
  <c r="BK138"/>
  <c i="4" r="J203"/>
  <c r="BK157"/>
  <c r="BK177"/>
  <c r="J151"/>
  <c r="J128"/>
  <c i="5" r="BK165"/>
  <c r="BK170"/>
  <c r="J152"/>
  <c i="6" r="F35"/>
  <c i="1" r="BB100"/>
  <c i="7" r="J131"/>
  <c r="BK169"/>
  <c r="J181"/>
  <c i="8" r="BK127"/>
  <c r="BK131"/>
  <c r="J179"/>
  <c r="J143"/>
  <c r="J191"/>
  <c r="J169"/>
  <c i="2" r="J137"/>
  <c r="BK161"/>
  <c r="BK144"/>
  <c i="3" r="J193"/>
  <c r="J213"/>
  <c r="BK220"/>
  <c r="BK213"/>
  <c i="4" r="J177"/>
  <c r="J190"/>
  <c r="BK136"/>
  <c r="J179"/>
  <c i="5" r="BK177"/>
  <c r="BK149"/>
  <c r="J174"/>
  <c r="BK131"/>
  <c i="7" r="BK191"/>
  <c r="J187"/>
  <c r="J134"/>
  <c r="BK155"/>
  <c r="J159"/>
  <c r="BK146"/>
  <c i="8" r="J188"/>
  <c r="J173"/>
  <c r="J158"/>
  <c r="BK139"/>
  <c r="BK191"/>
  <c i="2" r="BK125"/>
  <c r="BK135"/>
  <c r="BK158"/>
  <c r="BK123"/>
  <c i="3" r="J217"/>
  <c r="BK175"/>
  <c r="J146"/>
  <c r="BK134"/>
  <c i="4" r="BK208"/>
  <c r="BK175"/>
  <c r="BK165"/>
  <c r="J157"/>
  <c r="BK126"/>
  <c i="5" r="BK155"/>
  <c r="BK146"/>
  <c r="J159"/>
  <c i="7" r="J166"/>
  <c r="J184"/>
  <c r="J137"/>
  <c r="J172"/>
  <c r="J178"/>
  <c i="8" r="J145"/>
  <c r="J127"/>
  <c r="J160"/>
  <c r="J163"/>
  <c r="BK188"/>
  <c i="2" r="J153"/>
  <c r="J119"/>
  <c r="J148"/>
  <c i="3" r="BK163"/>
  <c r="BK187"/>
  <c r="J160"/>
  <c r="BK199"/>
  <c i="4" r="BK190"/>
  <c r="J181"/>
  <c r="BK130"/>
  <c r="BK133"/>
  <c i="5" r="BK128"/>
  <c r="J155"/>
  <c i="7" r="BK190"/>
  <c r="J149"/>
  <c r="J155"/>
  <c r="BK131"/>
  <c i="8" r="BK163"/>
  <c i="2" r="J161"/>
  <c r="BK148"/>
  <c r="J147"/>
  <c i="3" r="J158"/>
  <c r="BK210"/>
  <c r="J148"/>
  <c r="BK127"/>
  <c i="4" r="BK170"/>
  <c r="J168"/>
  <c r="J145"/>
  <c r="BK154"/>
  <c r="J130"/>
  <c i="5" r="J170"/>
  <c r="J131"/>
  <c i="7" r="J161"/>
  <c r="J190"/>
  <c r="J125"/>
  <c i="8" r="BK169"/>
  <c r="BK145"/>
  <c r="J156"/>
  <c r="BK173"/>
  <c r="J150"/>
  <c i="2" r="BK137"/>
  <c r="J127"/>
  <c i="1" r="AS96"/>
  <c i="3" r="BK206"/>
  <c r="BK193"/>
  <c r="BK152"/>
  <c i="4" r="J160"/>
  <c r="J148"/>
  <c r="BK172"/>
  <c r="BK142"/>
  <c r="BK128"/>
  <c i="5" r="BK160"/>
  <c r="J162"/>
  <c i="6" r="BK121"/>
  <c i="7" r="J140"/>
  <c r="BK152"/>
  <c r="BK175"/>
  <c r="BK158"/>
  <c r="J143"/>
  <c i="8" r="BK179"/>
  <c r="J152"/>
  <c r="J154"/>
  <c r="J139"/>
  <c r="J184"/>
  <c i="2" r="BK119"/>
  <c i="1" r="AS101"/>
  <c i="2" r="J135"/>
  <c i="3" r="J220"/>
  <c r="BK146"/>
  <c r="BK167"/>
  <c r="BK160"/>
  <c i="4" r="BK151"/>
  <c r="J172"/>
  <c r="J165"/>
  <c r="J154"/>
  <c i="5" r="BK152"/>
  <c r="J144"/>
  <c r="BK141"/>
  <c r="J160"/>
  <c i="7" r="BK163"/>
  <c r="BK178"/>
  <c r="BK125"/>
  <c r="BK166"/>
  <c r="J146"/>
  <c i="8" r="BK150"/>
  <c r="BK143"/>
  <c r="BK193"/>
  <c r="BK135"/>
  <c r="BK182"/>
  <c r="BK158"/>
  <c i="2" r="J144"/>
  <c r="J156"/>
  <c r="J123"/>
  <c r="J140"/>
  <c i="3" r="J206"/>
  <c r="BK143"/>
  <c r="J210"/>
  <c r="BK131"/>
  <c r="BK171"/>
  <c i="4" r="J170"/>
  <c r="BK187"/>
  <c r="BK181"/>
  <c r="BK168"/>
  <c i="5" r="BK135"/>
  <c r="J135"/>
  <c r="BK144"/>
  <c i="6" r="J121"/>
  <c i="7" r="BK137"/>
  <c r="J152"/>
  <c r="BK184"/>
  <c r="J169"/>
  <c i="8" r="J167"/>
  <c r="BK137"/>
  <c r="BK133"/>
  <c r="J124"/>
  <c r="J177"/>
  <c i="2" r="J125"/>
  <c r="J158"/>
  <c r="BK151"/>
  <c i="3" r="J138"/>
  <c r="BK217"/>
  <c r="J187"/>
  <c r="J143"/>
  <c i="4" r="J197"/>
  <c r="BK160"/>
  <c r="BK184"/>
  <c r="J208"/>
  <c r="BK203"/>
  <c i="5" r="J165"/>
  <c r="BK174"/>
  <c r="J125"/>
  <c i="6" r="F36"/>
  <c i="1" r="BC100"/>
  <c i="7" r="BK143"/>
  <c r="J163"/>
  <c r="J158"/>
  <c i="8" r="BK148"/>
  <c r="BK184"/>
  <c r="BK154"/>
  <c r="BK177"/>
  <c r="BK141"/>
  <c r="J148"/>
  <c r="BK167"/>
  <c i="3" l="1" r="P126"/>
  <c r="P216"/>
  <c i="4" r="P125"/>
  <c i="5" r="T143"/>
  <c i="3" r="BK186"/>
  <c r="J186"/>
  <c r="J102"/>
  <c i="4" r="P164"/>
  <c r="P163"/>
  <c i="5" r="BK124"/>
  <c r="J124"/>
  <c r="J98"/>
  <c r="P164"/>
  <c i="2" r="R118"/>
  <c r="R117"/>
  <c i="3" r="R126"/>
  <c r="BK216"/>
  <c r="J216"/>
  <c r="J103"/>
  <c i="4" r="R164"/>
  <c r="R163"/>
  <c i="5" r="BK134"/>
  <c r="J134"/>
  <c r="J99"/>
  <c i="7" r="R124"/>
  <c r="R123"/>
  <c r="R122"/>
  <c i="2" r="BK118"/>
  <c r="J118"/>
  <c r="J97"/>
  <c i="3" r="BK126"/>
  <c r="J126"/>
  <c r="J99"/>
  <c r="R216"/>
  <c i="4" r="T125"/>
  <c i="5" r="BK143"/>
  <c r="J143"/>
  <c r="J100"/>
  <c i="3" r="T186"/>
  <c i="4" r="R189"/>
  <c i="5" r="P124"/>
  <c r="T164"/>
  <c i="2" r="T118"/>
  <c r="T117"/>
  <c i="3" r="P142"/>
  <c i="4" r="BK125"/>
  <c r="J125"/>
  <c r="J99"/>
  <c i="5" r="T134"/>
  <c r="R164"/>
  <c i="7" r="T124"/>
  <c r="T123"/>
  <c r="T122"/>
  <c i="8" r="BK123"/>
  <c r="J123"/>
  <c r="J99"/>
  <c i="3" r="R142"/>
  <c i="4" r="T164"/>
  <c r="T163"/>
  <c i="5" r="P143"/>
  <c i="8" r="T123"/>
  <c i="3" r="T126"/>
  <c r="T216"/>
  <c i="4" r="BK164"/>
  <c r="BK163"/>
  <c r="J163"/>
  <c r="J100"/>
  <c i="5" r="R143"/>
  <c i="7" r="P124"/>
  <c r="P123"/>
  <c r="P122"/>
  <c i="1" r="AU102"/>
  <c i="8" r="BK187"/>
  <c r="J187"/>
  <c r="J100"/>
  <c i="2" r="P118"/>
  <c r="P117"/>
  <c i="1" r="AU95"/>
  <c i="3" r="T142"/>
  <c i="4" r="BK189"/>
  <c r="J189"/>
  <c r="J102"/>
  <c i="5" r="R134"/>
  <c i="8" r="R123"/>
  <c r="R122"/>
  <c i="3" r="BK142"/>
  <c r="J142"/>
  <c r="J101"/>
  <c i="4" r="T189"/>
  <c i="5" r="P134"/>
  <c i="8" r="P187"/>
  <c i="3" r="P186"/>
  <c i="4" r="R125"/>
  <c r="R124"/>
  <c i="5" r="R124"/>
  <c r="R123"/>
  <c r="R122"/>
  <c r="BK164"/>
  <c r="J164"/>
  <c r="J102"/>
  <c i="8" r="P123"/>
  <c r="P122"/>
  <c i="1" r="AU103"/>
  <c i="8" r="R187"/>
  <c i="3" r="R186"/>
  <c i="4" r="P189"/>
  <c i="5" r="T124"/>
  <c r="T123"/>
  <c r="T122"/>
  <c i="7" r="BK124"/>
  <c r="J124"/>
  <c r="J100"/>
  <c i="8" r="T187"/>
  <c i="6" r="BK120"/>
  <c r="BK119"/>
  <c r="J119"/>
  <c r="J97"/>
  <c i="5" r="BK161"/>
  <c r="J161"/>
  <c r="J101"/>
  <c i="8" r="F94"/>
  <c r="BE133"/>
  <c r="BE154"/>
  <c r="E85"/>
  <c r="BE152"/>
  <c r="BE160"/>
  <c r="J116"/>
  <c r="BE129"/>
  <c r="BE150"/>
  <c r="BE165"/>
  <c r="BE182"/>
  <c r="BE193"/>
  <c r="BE145"/>
  <c r="BE124"/>
  <c r="BE135"/>
  <c r="BE141"/>
  <c r="BE143"/>
  <c r="BE148"/>
  <c r="BE158"/>
  <c r="BE127"/>
  <c r="BE131"/>
  <c r="BE169"/>
  <c r="BE188"/>
  <c r="BE137"/>
  <c r="BE163"/>
  <c r="BE167"/>
  <c r="BE177"/>
  <c r="BE139"/>
  <c r="BE184"/>
  <c r="BE191"/>
  <c r="BE156"/>
  <c r="BE173"/>
  <c r="BE179"/>
  <c i="7" r="BE166"/>
  <c r="BE128"/>
  <c r="BE131"/>
  <c r="BE140"/>
  <c r="BE155"/>
  <c r="BE159"/>
  <c r="BE172"/>
  <c r="BE184"/>
  <c r="J91"/>
  <c r="BE158"/>
  <c r="BE163"/>
  <c r="BE178"/>
  <c r="BE191"/>
  <c r="BE181"/>
  <c r="BE125"/>
  <c r="BE137"/>
  <c i="6" r="BK118"/>
  <c r="J118"/>
  <c r="J96"/>
  <c r="J120"/>
  <c r="J98"/>
  <c i="7" r="E110"/>
  <c r="BE146"/>
  <c r="BE187"/>
  <c r="F119"/>
  <c r="BE190"/>
  <c r="BE134"/>
  <c r="BE143"/>
  <c r="BE152"/>
  <c r="BE169"/>
  <c r="BE149"/>
  <c r="BE175"/>
  <c r="BE161"/>
  <c i="5" r="BK123"/>
  <c r="J123"/>
  <c r="J97"/>
  <c i="6" r="F115"/>
  <c r="BE121"/>
  <c r="E85"/>
  <c r="J112"/>
  <c r="J114"/>
  <c i="5" r="BE125"/>
  <c r="BE152"/>
  <c r="J118"/>
  <c r="E85"/>
  <c r="BE149"/>
  <c r="J89"/>
  <c r="F119"/>
  <c r="BE131"/>
  <c r="BE159"/>
  <c r="BE146"/>
  <c i="4" r="J164"/>
  <c r="J101"/>
  <c i="5" r="BE144"/>
  <c i="4" r="BK124"/>
  <c r="J124"/>
  <c r="J98"/>
  <c i="5" r="BE160"/>
  <c r="BE138"/>
  <c r="BE162"/>
  <c r="BE174"/>
  <c r="BE177"/>
  <c r="BE128"/>
  <c r="BE135"/>
  <c r="BE141"/>
  <c r="BE155"/>
  <c r="BE170"/>
  <c r="BE165"/>
  <c i="3" r="BK141"/>
  <c r="J141"/>
  <c r="J100"/>
  <c i="4" r="E85"/>
  <c r="F121"/>
  <c r="BE151"/>
  <c r="J91"/>
  <c r="BE142"/>
  <c r="BE175"/>
  <c r="BE172"/>
  <c r="BE190"/>
  <c r="BE170"/>
  <c r="BE184"/>
  <c r="BE148"/>
  <c r="BE157"/>
  <c r="BE197"/>
  <c i="3" r="BK125"/>
  <c r="J125"/>
  <c i="4" r="BE126"/>
  <c r="BE154"/>
  <c r="BE203"/>
  <c r="BE128"/>
  <c r="BE177"/>
  <c r="BE208"/>
  <c r="BE133"/>
  <c r="BE136"/>
  <c r="BE160"/>
  <c r="BE165"/>
  <c r="BE168"/>
  <c r="BE130"/>
  <c r="BE145"/>
  <c r="BE179"/>
  <c r="BE181"/>
  <c r="BE187"/>
  <c i="3" r="F94"/>
  <c r="BE134"/>
  <c r="J91"/>
  <c r="BE138"/>
  <c r="BE158"/>
  <c r="BE171"/>
  <c r="BE193"/>
  <c r="E113"/>
  <c r="BE131"/>
  <c r="BE183"/>
  <c r="BE210"/>
  <c r="BE220"/>
  <c i="2" r="BK117"/>
  <c r="J117"/>
  <c r="J96"/>
  <c i="3" r="BE152"/>
  <c r="BE167"/>
  <c r="BE199"/>
  <c r="BE148"/>
  <c r="BE127"/>
  <c r="BE160"/>
  <c r="BE163"/>
  <c r="BE179"/>
  <c r="BE146"/>
  <c r="BE213"/>
  <c r="BE217"/>
  <c r="BE143"/>
  <c r="BE175"/>
  <c r="BE187"/>
  <c r="BE206"/>
  <c i="2" r="E85"/>
  <c r="J113"/>
  <c r="BE130"/>
  <c r="J89"/>
  <c r="BE133"/>
  <c r="BE137"/>
  <c r="BE125"/>
  <c r="BE147"/>
  <c r="BE156"/>
  <c r="F114"/>
  <c r="BE123"/>
  <c r="BE144"/>
  <c r="BE158"/>
  <c r="BE122"/>
  <c r="BE140"/>
  <c r="BE135"/>
  <c r="BE148"/>
  <c r="BE153"/>
  <c r="BE161"/>
  <c r="BE127"/>
  <c r="BE142"/>
  <c r="BE151"/>
  <c r="BE119"/>
  <c i="3" r="F37"/>
  <c i="1" r="BB97"/>
  <c i="6" r="J34"/>
  <c i="1" r="AW100"/>
  <c i="7" r="J36"/>
  <c i="1" r="AW102"/>
  <c i="2" r="F34"/>
  <c i="1" r="BA95"/>
  <c i="4" r="F38"/>
  <c i="1" r="BC98"/>
  <c i="8" r="F38"/>
  <c i="1" r="BC103"/>
  <c i="2" r="F36"/>
  <c i="1" r="BC95"/>
  <c i="4" r="F39"/>
  <c i="1" r="BD98"/>
  <c i="7" r="F38"/>
  <c i="1" r="BC102"/>
  <c i="2" r="J34"/>
  <c i="1" r="AW95"/>
  <c i="3" r="J32"/>
  <c i="5" r="F36"/>
  <c i="1" r="BC99"/>
  <c i="8" r="F39"/>
  <c i="1" r="BD103"/>
  <c i="3" r="F38"/>
  <c i="1" r="BC97"/>
  <c i="7" r="F39"/>
  <c i="1" r="BD102"/>
  <c r="AS94"/>
  <c i="4" r="F37"/>
  <c i="1" r="BB98"/>
  <c i="7" r="F37"/>
  <c i="1" r="BB102"/>
  <c i="3" r="J36"/>
  <c i="1" r="AW97"/>
  <c i="7" r="F36"/>
  <c i="1" r="BA102"/>
  <c i="2" r="F37"/>
  <c i="1" r="BD95"/>
  <c i="5" r="J34"/>
  <c i="1" r="AW99"/>
  <c i="8" r="F36"/>
  <c i="1" r="BA103"/>
  <c i="3" r="F36"/>
  <c i="1" r="BA97"/>
  <c i="6" r="J33"/>
  <c i="1" r="AV100"/>
  <c i="8" r="J36"/>
  <c i="1" r="AW103"/>
  <c i="2" r="F35"/>
  <c i="1" r="BB95"/>
  <c i="4" r="J36"/>
  <c i="1" r="AW98"/>
  <c i="5" r="F37"/>
  <c i="1" r="BD99"/>
  <c i="4" r="F36"/>
  <c i="1" r="BA98"/>
  <c i="5" r="F34"/>
  <c i="1" r="BA99"/>
  <c i="8" r="F37"/>
  <c i="1" r="BB103"/>
  <c i="3" r="F39"/>
  <c i="1" r="BD97"/>
  <c i="5" r="F35"/>
  <c i="1" r="BB99"/>
  <c i="5" l="1" r="P123"/>
  <c r="P122"/>
  <c i="1" r="AU99"/>
  <c i="8" r="T122"/>
  <c i="3" r="R141"/>
  <c r="R125"/>
  <c i="4" r="T124"/>
  <c i="3" r="P141"/>
  <c r="P125"/>
  <c i="1" r="AU97"/>
  <c i="4" r="P124"/>
  <c i="1" r="AU98"/>
  <c i="3" r="T141"/>
  <c r="T125"/>
  <c i="7" r="BK123"/>
  <c r="J123"/>
  <c r="J99"/>
  <c i="8" r="BK122"/>
  <c r="J122"/>
  <c r="J98"/>
  <c i="7" r="BK122"/>
  <c r="J122"/>
  <c r="J98"/>
  <c i="5" r="BK122"/>
  <c r="J122"/>
  <c i="1" r="AG97"/>
  <c i="3" r="J98"/>
  <c i="2" r="J30"/>
  <c i="1" r="AG95"/>
  <c r="BC96"/>
  <c r="AY96"/>
  <c r="BD96"/>
  <c i="4" r="J32"/>
  <c i="1" r="AG98"/>
  <c r="AG96"/>
  <c i="5" r="F33"/>
  <c i="1" r="AZ99"/>
  <c r="BA101"/>
  <c r="AW101"/>
  <c r="BB96"/>
  <c r="AX96"/>
  <c i="4" r="F35"/>
  <c i="1" r="AZ98"/>
  <c r="AU101"/>
  <c i="2" r="J33"/>
  <c i="1" r="AV95"/>
  <c r="AT95"/>
  <c i="4" r="J35"/>
  <c i="1" r="AV98"/>
  <c r="AT98"/>
  <c r="BC101"/>
  <c r="AY101"/>
  <c i="3" r="J35"/>
  <c i="1" r="AV97"/>
  <c r="AT97"/>
  <c r="AN97"/>
  <c i="8" r="F35"/>
  <c i="1" r="AZ103"/>
  <c i="3" r="F35"/>
  <c i="1" r="AZ97"/>
  <c i="7" r="J35"/>
  <c i="1" r="AV102"/>
  <c r="AT102"/>
  <c i="2" r="F33"/>
  <c i="1" r="AZ95"/>
  <c i="6" r="F33"/>
  <c i="1" r="AZ100"/>
  <c i="7" r="F35"/>
  <c i="1" r="AZ102"/>
  <c r="BA96"/>
  <c r="AW96"/>
  <c i="5" r="J33"/>
  <c i="1" r="AV99"/>
  <c r="AT99"/>
  <c i="8" r="J35"/>
  <c i="1" r="AV103"/>
  <c r="AT103"/>
  <c i="5" r="J30"/>
  <c i="1" r="AG99"/>
  <c r="AT100"/>
  <c r="BD101"/>
  <c i="6" r="J30"/>
  <c i="1" r="AG100"/>
  <c r="BB101"/>
  <c r="AX101"/>
  <c l="1" r="AN100"/>
  <c i="6" r="J39"/>
  <c i="1" r="AN99"/>
  <c i="5" r="J96"/>
  <c i="1" r="AN98"/>
  <c i="5" r="J39"/>
  <c i="4" r="J41"/>
  <c i="1" r="AN95"/>
  <c i="3" r="J41"/>
  <c i="2" r="J39"/>
  <c i="1" r="AU96"/>
  <c r="AU94"/>
  <c r="BA94"/>
  <c r="AW94"/>
  <c r="AK30"/>
  <c i="8" r="J32"/>
  <c i="1" r="AG103"/>
  <c r="BD94"/>
  <c r="W33"/>
  <c r="BC94"/>
  <c r="AY94"/>
  <c r="AZ96"/>
  <c r="AV96"/>
  <c r="AT96"/>
  <c r="AN96"/>
  <c r="AZ101"/>
  <c r="AV101"/>
  <c r="AT101"/>
  <c i="7" r="J32"/>
  <c i="1" r="AG102"/>
  <c r="AG101"/>
  <c r="AG94"/>
  <c r="BB94"/>
  <c r="W31"/>
  <c i="8" l="1" r="J41"/>
  <c i="7" r="J41"/>
  <c i="1" r="AN102"/>
  <c r="AN101"/>
  <c r="AN103"/>
  <c r="W32"/>
  <c r="AZ94"/>
  <c r="W29"/>
  <c r="AK26"/>
  <c r="AX94"/>
  <c r="W30"/>
  <c l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<sst xmlns="http://schemas.openxmlformats.org/spreadsheetml/2006/main">
  <si>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</si>
  <si>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</si>
  <si>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</si>
  <si>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</si>
  <si>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</si>
  <si>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{606529d5-9e30-4101-8b06-eaa78e983f15}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</si>
  <si>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</si>
  <si>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</si>
  <si>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</si>
  <si>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</si>
  <si>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</si>
  <si>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</si>
  <si>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</si>
  <si>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</si>
  <si>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31_2023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</si>
  <si>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</si>
  <si>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</si>
  <si>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var2_JIHLÁVKA, PROSTŘEDKOVICE, REVITALIZACE TOKU (PMO)</t>
  </si>
  <si>
    <t>KSO:</t>
  </si>
  <si>
    <t>CC-CZ:</t>
  </si>
  <si>
    <t>Místo:</t>
  </si>
  <si>
    <t>Prostředkovice</t>
  </si>
  <si>
    <t>Datum:</t>
  </si>
  <si>
    <t>24. 10. 2023</t>
  </si>
  <si>
    <t>Zadavatel:</t>
  </si>
  <si>
    <t>IČ:</t>
  </si>
  <si>
    <t>70890013</t>
  </si>
  <si>
    <t xml:space="preserve">Povodí Moravy, s.p. 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</si>
  <si>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</si>
  <si>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</si>
  <si>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</si>
  <si>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</si>
  <si>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</si>
  <si>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</si>
  <si>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</si>
  <si>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275 60 015</t>
  </si>
  <si>
    <t>Envicons s.r.o.</t>
  </si>
  <si>
    <t>CZ 275 60 015</t>
  </si>
  <si>
    <t>Poznámka:</t>
  </si>
  <si>
    <t>Vypracovala Ing. Miroslava Plevková_x000d_
Kontroloval Ing. Jiří Šubrt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</si>
  <si>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</si>
  <si>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</si>
  <si>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</si>
  <si>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</si>
  <si>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</si>
  <si>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</si>
  <si>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</si>
  <si>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</si>
  <si>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</si>
  <si>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</si>
  <si>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</si>
  <si>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</si>
  <si>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</si>
  <si>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</si>
  <si>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</si>
  <si>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</si>
  <si>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</si>
  <si>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</si>
  <si>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</si>
  <si>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</si>
  <si>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</si>
  <si>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</si>
  <si>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</si>
  <si>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</si>
  <si>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</si>
  <si>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</si>
  <si>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</si>
  <si>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</si>
  <si>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</si>
  <si>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</si>
  <si>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</si>
  <si>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</si>
  <si>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</si>
  <si>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</si>
  <si>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</si>
  <si>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</si>
  <si>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</si>
  <si>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</si>
  <si>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</si>
  <si>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</si>
  <si>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</si>
  <si>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</si>
  <si>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</si>
  <si>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</si>
  <si>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</si>
  <si>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</si>
  <si>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VRN</t>
  </si>
  <si>
    <t>STA</t>
  </si>
  <si>
    <t>1</t>
  </si>
  <si>
    <t>{5da02720-8e0f-4672-98f8-4756e279a2cc}</t>
  </si>
  <si>
    <t>2</t>
  </si>
  <si>
    <t>SO-01</t>
  </si>
  <si>
    <t>Revitalizace toku</t>
  </si>
  <si>
    <t>{c28b8072-712a-4fc8-9e0b-5f7a5ff953d0}</t>
  </si>
  <si>
    <t>SO 01.1</t>
  </si>
  <si>
    <t>Demolice</t>
  </si>
  <si>
    <t>Soupis</t>
  </si>
  <si>
    <t>{0a7d4e8d-1879-4567-ad86-e71c4c95edc7}</t>
  </si>
  <si>
    <t>SO 01.2</t>
  </si>
  <si>
    <t>{d6d42143-0aa5-40d7-a938-07c3c04867ed}</t>
  </si>
  <si>
    <t>SO-03</t>
  </si>
  <si>
    <t>Paralelní koryto</t>
  </si>
  <si>
    <t>{fb3027cf-50bc-487c-bee6-343901f55587}</t>
  </si>
  <si>
    <t>SO-05</t>
  </si>
  <si>
    <t>Přeložky</t>
  </si>
  <si>
    <t>{43df2f69-d976-4b63-9667-1fdea26e1276}</t>
  </si>
  <si>
    <t>SO-06</t>
  </si>
  <si>
    <t>Vegetační úpravy</t>
  </si>
  <si>
    <t>{d3daf7ad-9976-4f40-b84d-a8c377c94896}</t>
  </si>
  <si>
    <t>SO 06.1</t>
  </si>
  <si>
    <t>Kácení</t>
  </si>
  <si>
    <t>{fe0493e0-096c-4fc1-8c6e-88b798eb9d1e}</t>
  </si>
  <si>
    <t>SO 06.2</t>
  </si>
  <si>
    <t>Výsadby</t>
  </si>
  <si>
    <t>{3b68154e-47e7-446d-84ef-9629ce44fdee}</t>
  </si>
  <si>
    <t>KRYCÍ LIST SOUPISU PRACÍ</t>
  </si>
  <si>
    <t>Objekt:</t>
  </si>
  <si>
    <t>SO-00 -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</si>
  <si>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</si>
  <si>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</si>
  <si>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</si>
  <si>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</si>
  <si>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</si>
  <si>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</si>
  <si>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</si>
  <si>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</si>
  <si>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</si>
  <si>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</si>
  <si>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</si>
  <si>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</si>
  <si>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</si>
  <si>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</si>
  <si>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</si>
  <si>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</si>
  <si>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</si>
  <si>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</si>
  <si>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</si>
  <si>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</si>
  <si>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</si>
  <si>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</si>
  <si>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</si>
  <si>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013274000</t>
  </si>
  <si>
    <t>Pasportizace objektu před započetím prací</t>
  </si>
  <si>
    <t>kpl</t>
  </si>
  <si>
    <t>CS ÚRS 2023 01</t>
  </si>
  <si>
    <t>1024</t>
  </si>
  <si>
    <t>1298674629</t>
  </si>
  <si>
    <t>Online PSC</t>
  </si>
  <si>
    <t>https://podminky.urs.cz/item/CS_URS_2023_01/013274000</t>
  </si>
  <si>
    <t>P</t>
  </si>
  <si>
    <t>Poznámka k položce:_x000d_
Pasportizace všech objektu sousedících se stavbou a komunikací využívaných v rámci stavby a to před započetím prací.</t>
  </si>
  <si>
    <t>R01</t>
  </si>
  <si>
    <t>Zpracování povodňového a havarijního plánu</t>
  </si>
  <si>
    <t>-1090935830</t>
  </si>
  <si>
    <t>3</t>
  </si>
  <si>
    <t>042503000R</t>
  </si>
  <si>
    <t>Provedení opatření vyplývajících z plánu BOZP, havarijního a povodňového plánu</t>
  </si>
  <si>
    <t>-1727882669</t>
  </si>
  <si>
    <t>Poznámka k položce:_x000d_
Provedení opatření vyplývajících z plánu BOZP, havarijního a povodňového plánu</t>
  </si>
  <si>
    <t>4</t>
  </si>
  <si>
    <t>034303000R</t>
  </si>
  <si>
    <t>Dopravní značení v rámci stavby</t>
  </si>
  <si>
    <t>-875150934</t>
  </si>
  <si>
    <t xml:space="preserve">Poznámka k položce:_x000d_
Pronájem, montáž a demontáž dočasného dopravného značení nezbytného pro zajištění bezpečného provozu na dotčených komunikacích a to včetně zajištění povolení dle vyjádření. </t>
  </si>
  <si>
    <t>011314000</t>
  </si>
  <si>
    <t>Archeologický dohled</t>
  </si>
  <si>
    <t>1276024332</t>
  </si>
  <si>
    <t>https://podminky.urs.cz/item/CS_URS_2023_01/011314000</t>
  </si>
  <si>
    <t xml:space="preserve">Poznámka k položce:_x000d_
Archeologický dohled během výstavby včetně ohlášení před započetím stavby. </t>
  </si>
  <si>
    <t>6</t>
  </si>
  <si>
    <t>041903000</t>
  </si>
  <si>
    <t>Dozor jiné osoby - Biologický dozor stavby</t>
  </si>
  <si>
    <t>-775293708</t>
  </si>
  <si>
    <t>https://podminky.urs.cz/item/CS_URS_2023_01/041903000</t>
  </si>
  <si>
    <t xml:space="preserve">Poznámka k položce:_x000d_
Zajištění kompletní činnosti biologického dozoru po celou dobu stavby, včetně konzultací s investorem, pruběžných kontrol a nutných transferů živočichů. Biologický dozor bude veškeré skutečnosti zapisovat do stavebního deníku a po ukončení stavby vypracuje závěrečnou zprávu. </t>
  </si>
  <si>
    <t>7</t>
  </si>
  <si>
    <t>012002000R</t>
  </si>
  <si>
    <t>Geodetické práce</t>
  </si>
  <si>
    <t>102233894</t>
  </si>
  <si>
    <t>Poznámka k položce:_x000d_
Geodetické práce před výstavbou, během a po výstavbě včetně zaměření skutečného stavu a případných geometrických plánů._x000d_
Zpracování bude odborně způsobilou osobou v oboru zeměměřičství.</t>
  </si>
  <si>
    <t>8</t>
  </si>
  <si>
    <t>043203003R</t>
  </si>
  <si>
    <t xml:space="preserve">Rozbory celkem </t>
  </si>
  <si>
    <t>1173618676</t>
  </si>
  <si>
    <t>Poznámka k položce:_x000d_
Rozbory pro uložení výkopů. Rozbory hutnící. Místo a termín určí investor.</t>
  </si>
  <si>
    <t>9</t>
  </si>
  <si>
    <t>020001000</t>
  </si>
  <si>
    <t>Příprava staveniště</t>
  </si>
  <si>
    <t>1877654464</t>
  </si>
  <si>
    <t>https://podminky.urs.cz/item/CS_URS_2023_01/020001000</t>
  </si>
  <si>
    <t>Poznámka k položce:_x000d_
Příprava staveniště a dovoz veškerých zařízení a vybavení.</t>
  </si>
  <si>
    <t>10</t>
  </si>
  <si>
    <t>030001000R</t>
  </si>
  <si>
    <t>Zřízení staveniště</t>
  </si>
  <si>
    <t>860181356</t>
  </si>
  <si>
    <t xml:space="preserve">Poznámka k položce:_x000d_
Zřízení a zabezpečení staveniště. </t>
  </si>
  <si>
    <t>11</t>
  </si>
  <si>
    <t>460010025R</t>
  </si>
  <si>
    <t>Vytyčení trasy inženýrských sítí v zastavěném prostoru</t>
  </si>
  <si>
    <t>-255032201</t>
  </si>
  <si>
    <t>Poznámka k položce:_x000d_
Součástí je dodržení veškerých požadavků uvedených ve vyjádřeních dotčených sítí (viz dokladová část) a s tím spojených nákladů, případně aktualizace vyjádření, která pozbudou platnost v období mezi předáním staveniště a vytyčení sítí. Položka zahrnuje také případné dozory správců dotčených sítí, a zajištění protokolu o zpětném převzetí dotčených sítí jejich správci.</t>
  </si>
  <si>
    <t>12</t>
  </si>
  <si>
    <t>090001000</t>
  </si>
  <si>
    <t>Splnění podmínek KHS dle vyjádření</t>
  </si>
  <si>
    <t>412315711</t>
  </si>
  <si>
    <t>https://podminky.urs.cz/item/CS_URS_2023_01/090001000</t>
  </si>
  <si>
    <t xml:space="preserve">Poznámka k položce:_x000d_
Viz dokladová část. _x000d_
Jedná se o dodání cisterny s vodou při přerušení vodovodu a zpracování rozborů pitné vody po zhotovení přeložky. </t>
  </si>
  <si>
    <t>13</t>
  </si>
  <si>
    <t>938908411R</t>
  </si>
  <si>
    <t>Čištění vozovek splachováním vodou</t>
  </si>
  <si>
    <t>222245236</t>
  </si>
  <si>
    <t>14</t>
  </si>
  <si>
    <t>039103000</t>
  </si>
  <si>
    <t>Rozebrání, bourání a odvoz zařízení staveniště</t>
  </si>
  <si>
    <t>-586217376</t>
  </si>
  <si>
    <t>https://podminky.urs.cz/item/CS_URS_2023_01/039103000</t>
  </si>
  <si>
    <t>Poznámka k položce:_x000d_
Odvoz veškerých zařízení a vybavení.</t>
  </si>
  <si>
    <t>039203000</t>
  </si>
  <si>
    <t>Úprava terénu po zrušení zařízení staveniště</t>
  </si>
  <si>
    <t>2051230163</t>
  </si>
  <si>
    <t>https://podminky.urs.cz/item/CS_URS_2023_01/039203000</t>
  </si>
  <si>
    <t>16</t>
  </si>
  <si>
    <t>013284000</t>
  </si>
  <si>
    <t>Pasportizace objektu po provedení prací</t>
  </si>
  <si>
    <t>1569486734</t>
  </si>
  <si>
    <t>https://podminky.urs.cz/item/CS_URS_2023_01/013284000</t>
  </si>
  <si>
    <t xml:space="preserve">Poznámka k položce:_x000d_
Pasportizace všech objektu sousedících se stavbou a komunikací využívaných v rámci stavby a to po ukončení prací. </t>
  </si>
  <si>
    <t>17</t>
  </si>
  <si>
    <t>049303000</t>
  </si>
  <si>
    <t>Protokolární předání stavbou dotčených pozemků a komunikací</t>
  </si>
  <si>
    <t>-956578788</t>
  </si>
  <si>
    <t>https://podminky.urs.cz/item/CS_URS_2023_01/049303000</t>
  </si>
  <si>
    <t>18</t>
  </si>
  <si>
    <t>013254000</t>
  </si>
  <si>
    <t>Dokumentace skutečného provedení stavby</t>
  </si>
  <si>
    <t>-212509525</t>
  </si>
  <si>
    <t>https://podminky.urs.cz/item/CS_URS_2023_01/013254000</t>
  </si>
  <si>
    <t>Poznámka k položce:_x000d_
Zpracování a předání dokumentace skutečného provedení stavby vč. fotodokumentace (2 paré + 1 v el. podobě) a zaměření skuteč. provedení stavby - geodetická část dokumentace (2 paré + 1 v el. podobě) v rozsahu odpovídajících příslušným právním předpisům</t>
  </si>
  <si>
    <t>19</t>
  </si>
  <si>
    <t>R02</t>
  </si>
  <si>
    <t>Sjezdy do koryta</t>
  </si>
  <si>
    <t>1538266777</t>
  </si>
  <si>
    <t xml:space="preserve">Poznámka k položce:_x000d_
Vybudování a následně i zrušení sjezdů do koryta dle technické zprávy. </t>
  </si>
  <si>
    <t>SO-01 - Revitalizace toku</t>
  </si>
  <si>
    <t>Soupis:</t>
  </si>
  <si>
    <t>SO 01.1 - Demolice</t>
  </si>
  <si>
    <t>Povodí Moravy s.p.</t>
  </si>
  <si>
    <t>27560015</t>
  </si>
  <si>
    <t xml:space="preserve">Envicons, s.r.o. </t>
  </si>
  <si>
    <t>CZ27560015</t>
  </si>
  <si>
    <t>1 - Zemní práce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</si>
  <si>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</si>
  <si>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</si>
  <si>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</si>
  <si>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</si>
  <si>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Zemní práce</t>
  </si>
  <si>
    <t>114203102</t>
  </si>
  <si>
    <t>Rozebrání dlažeb z lomového kamene nebo betonových tvárnic na sucho se zalitými spárami</t>
  </si>
  <si>
    <t>m3</t>
  </si>
  <si>
    <t>-1728073425</t>
  </si>
  <si>
    <t>https://podminky.urs.cz/item/CS_URS_2023_01/114203102</t>
  </si>
  <si>
    <t xml:space="preserve">Poznámka k položce:_x000d_
Rozebrání betonových zatravňovacích tvárnic. Viz technická zpráva a příslušná výkresová dokumentace.Je uvažováno s koeficientem pro vegetační tvárnice. </t>
  </si>
  <si>
    <t>VV</t>
  </si>
  <si>
    <t>355,92*0,2</t>
  </si>
  <si>
    <t>114203104</t>
  </si>
  <si>
    <t>Rozebrání záhozů a rovnanin na sucho</t>
  </si>
  <si>
    <t>-309336089</t>
  </si>
  <si>
    <t>https://podminky.urs.cz/item/CS_URS_2023_01/114203104</t>
  </si>
  <si>
    <t>Poznámka k položce:_x000d_
Rozebrání záhozu z lomového kamene. Viz technická zpráva a příslušná výkresová dokumentace._x000d_
0,1*(154,9+141,7) = 29,7 m3</t>
  </si>
  <si>
    <t>114203201</t>
  </si>
  <si>
    <t>Očištění lomového kamene nebo betonových tvárnic od hlíny nebo písku</t>
  </si>
  <si>
    <t>1925805638</t>
  </si>
  <si>
    <t>https://podminky.urs.cz/item/CS_URS_2023_01/114203201</t>
  </si>
  <si>
    <t>Poznámka k položce:_x000d_
Očištění lomového kamene pro jeho další použit a betonových tvárnic pro odvoz na recyklační skládku.</t>
  </si>
  <si>
    <t>29,660+71,184</t>
  </si>
  <si>
    <t>114203301</t>
  </si>
  <si>
    <t>Třídění lomového kamene nebo betonových tvárnic podle druhu, velikosti nebo tvaru</t>
  </si>
  <si>
    <t>-1004515604</t>
  </si>
  <si>
    <t>https://podminky.urs.cz/item/CS_URS_2023_01/114203301</t>
  </si>
  <si>
    <t>Poznámka k položce:_x000d_
Třídění lomového kamene pro jeho další použití.</t>
  </si>
  <si>
    <t>HSV</t>
  </si>
  <si>
    <t>Práce a dodávky HSV</t>
  </si>
  <si>
    <t>Ostatní konstrukce a práce, bourání</t>
  </si>
  <si>
    <t>113106123</t>
  </si>
  <si>
    <t>Rozebrání dlažeb ze zámkových dlaždic komunikací pro pěší ručně</t>
  </si>
  <si>
    <t>m2</t>
  </si>
  <si>
    <t>2013290770</t>
  </si>
  <si>
    <t>https://podminky.urs.cz/item/CS_URS_2023_01/113106123</t>
  </si>
  <si>
    <t>Poznámka k položce:_x000d_
Zámková dlažba tl. 80 mm, po rozebrání bude predána vlastníkovi (Obec Suchá)</t>
  </si>
  <si>
    <t>113152112</t>
  </si>
  <si>
    <t>Odstranění podkladů zpevněných ploch z kameniva drceného</t>
  </si>
  <si>
    <t>1351368311</t>
  </si>
  <si>
    <t>https://podminky.urs.cz/item/CS_URS_2023_01/113152112</t>
  </si>
  <si>
    <t>113202111</t>
  </si>
  <si>
    <t>Vytrhání obrub krajníků obrubníků stojatých</t>
  </si>
  <si>
    <t>m</t>
  </si>
  <si>
    <t>310535791</t>
  </si>
  <si>
    <t>https://podminky.urs.cz/item/CS_URS_2023_01/113202111</t>
  </si>
  <si>
    <t>Poznámka k položce:_x000d_
Obrubník chodníkový 50/1000/200, po rozebrání bude predána vlastníkovi (Obec Suchá).</t>
  </si>
  <si>
    <t>2*(21,5+9,5)</t>
  </si>
  <si>
    <t>129911123</t>
  </si>
  <si>
    <t>Bourání zdiva z ŽB nebo předpjatého betonu v odkopávkách nebo prokopávkách ručně</t>
  </si>
  <si>
    <t>927287703</t>
  </si>
  <si>
    <t>https://podminky.urs.cz/item/CS_URS_2023_01/129911123</t>
  </si>
  <si>
    <t>Poznámka k položce:_x000d_
Viz technická zpráva a příslušná výkresová dokumentace.</t>
  </si>
  <si>
    <t>0,63 "výtokový objekt z domovní ČOV"</t>
  </si>
  <si>
    <t>0,57 "vrchní skruž z hasičské studny"</t>
  </si>
  <si>
    <t>Součet</t>
  </si>
  <si>
    <t>976085411</t>
  </si>
  <si>
    <t>Vybourání kanalizačních rámů včetně poklopů nebo mříží pl přes 0,6 m2</t>
  </si>
  <si>
    <t>kus</t>
  </si>
  <si>
    <t>-1849577512</t>
  </si>
  <si>
    <t>Poznámka k položce:_x000d_
Odstranění ocelového poklopu hasičské studny.</t>
  </si>
  <si>
    <t>871275811</t>
  </si>
  <si>
    <t>Bourání stávajícího potrubí z PVC nebo PP DN 150</t>
  </si>
  <si>
    <t>-1719919221</t>
  </si>
  <si>
    <t>https://podminky.urs.cz/item/CS_URS_2023_01/871275811</t>
  </si>
  <si>
    <t>Poznámka k položce:_x000d_
Potrubí PVC DN 150</t>
  </si>
  <si>
    <t>961051111</t>
  </si>
  <si>
    <t>Bourání mostních základů z ŽB</t>
  </si>
  <si>
    <t>-672715583</t>
  </si>
  <si>
    <t>https://podminky.urs.cz/item/CS_URS_2023_01/961051111</t>
  </si>
  <si>
    <t>Poznámka k položce:_x000d_
Uvažované základy. Viz technická zpráva a příslušná výkresová dokumentace.</t>
  </si>
  <si>
    <t>1,5*1,2*0,4+1,5*1,1*0,4</t>
  </si>
  <si>
    <t>962051111</t>
  </si>
  <si>
    <t>Bourání mostních zdí a pilířů z ŽB</t>
  </si>
  <si>
    <t>15395345</t>
  </si>
  <si>
    <t>https://podminky.urs.cz/item/CS_URS_2023_01/962051111</t>
  </si>
  <si>
    <t>Poznámka k položce:_x000d_
Uvažované zpevnění.Viz technická zpráva a příslušná výkresová dokumentace.</t>
  </si>
  <si>
    <t>1,5*0,9*0,3+1,5*1,1*0,3</t>
  </si>
  <si>
    <t>963051111</t>
  </si>
  <si>
    <t>Bourání mostní konstrukce z ŽB</t>
  </si>
  <si>
    <t>1089891645</t>
  </si>
  <si>
    <t>https://podminky.urs.cz/item/CS_URS_2023_01/963051111</t>
  </si>
  <si>
    <t>Poznámka k položce:_x000d_
Uvažovaná mostovka ze železobetonových panelů. Viz technická zpráva a příslušná výkresová dokumentace.</t>
  </si>
  <si>
    <t>(7,6*1,5*0,2)</t>
  </si>
  <si>
    <t>963071112</t>
  </si>
  <si>
    <t>Demontáž ocelových prvků mostů šroubovaných nebo svařovaných přes 100 kg</t>
  </si>
  <si>
    <t>kg</t>
  </si>
  <si>
    <t>-1855533892</t>
  </si>
  <si>
    <t>https://podminky.urs.cz/item/CS_URS_2023_01/963071112</t>
  </si>
  <si>
    <t>Poznámka k položce:_x000d_
Odstranéní nosník I 150.</t>
  </si>
  <si>
    <t xml:space="preserve">(14,35*8,4)*3 </t>
  </si>
  <si>
    <t>966075211</t>
  </si>
  <si>
    <t>Demontáž ocelového zábradlí mostů do 50 kg</t>
  </si>
  <si>
    <t>820682687</t>
  </si>
  <si>
    <t>https://podminky.urs.cz/item/CS_URS_2023_01/966075211</t>
  </si>
  <si>
    <t>Poznámka k položce:_x000d_
Odstranéní zábradlí.</t>
  </si>
  <si>
    <t>5*1,3*4+2*15,2*2</t>
  </si>
  <si>
    <t>966077121</t>
  </si>
  <si>
    <t>Odstranění různých doplňkových ocelových konstrukcí hmotnosti přes 20 do 50 kg</t>
  </si>
  <si>
    <t>1940480907</t>
  </si>
  <si>
    <t>https://podminky.urs.cz/item/CS_URS_2023_01/966077121</t>
  </si>
  <si>
    <t xml:space="preserve">Poznámka k položce:_x000d_
Odstranění chráničky. Ocel bude přemístěna na okraj staveniště a bude predána obci Suchá. </t>
  </si>
  <si>
    <t>997</t>
  </si>
  <si>
    <t>Přesun sutě</t>
  </si>
  <si>
    <t>997221131</t>
  </si>
  <si>
    <t>Vodorovná doprava vybouraných hmot nošením do 50 m</t>
  </si>
  <si>
    <t>t</t>
  </si>
  <si>
    <t>-1973810307</t>
  </si>
  <si>
    <t>https://podminky.urs.cz/item/CS_URS_2023_01/997221131</t>
  </si>
  <si>
    <t>Poznámka k položce:_x000d_
Po rozebrání dlažby bude dlažba a obrubníky předána vlastníkovi, tj. obci Suchá.</t>
  </si>
  <si>
    <t>7,63 "zámková dlažba"</t>
  </si>
  <si>
    <t>1,36 "obrubník"</t>
  </si>
  <si>
    <t>997321611</t>
  </si>
  <si>
    <t>Nakládání nebo překládání suti a vybouraných hmot</t>
  </si>
  <si>
    <t>-1623257886</t>
  </si>
  <si>
    <t>https://podminky.urs.cz/item/CS_URS_2023_01/997321611</t>
  </si>
  <si>
    <t>100+1,07+11,4+1,37</t>
  </si>
  <si>
    <t>2,07+1,17</t>
  </si>
  <si>
    <t>10,7</t>
  </si>
  <si>
    <t>997321511</t>
  </si>
  <si>
    <t>Vodorovná doprava suti a vybouraných hmot po suchu do 1 km</t>
  </si>
  <si>
    <t>1411141518</t>
  </si>
  <si>
    <t>https://podminky.urs.cz/item/CS_URS_2023_01/997321511</t>
  </si>
  <si>
    <t>Poznámka k položce:_x000d_
Odvoz na uvažovanou recyklační skládku do vzd.: 38 km</t>
  </si>
  <si>
    <t>20</t>
  </si>
  <si>
    <t>997321519</t>
  </si>
  <si>
    <t>Příplatek ZKD 1 km vodorovné dopravy suti a vybouraných hmot po suchu</t>
  </si>
  <si>
    <t>-1461020479</t>
  </si>
  <si>
    <t>https://podminky.urs.cz/item/CS_URS_2023_01/997321519</t>
  </si>
  <si>
    <t>127,78*37 'Přepočtené koeficientem množství</t>
  </si>
  <si>
    <t>997013862R</t>
  </si>
  <si>
    <t>Poplatek za uložení stavebního odpadu na recyklační skládce (skládkovné) z armovaného betonu kód odpadu 17 01 01</t>
  </si>
  <si>
    <t>1172412782</t>
  </si>
  <si>
    <t>Poznámka k položce:_x000d_
Tvárnice, výtokový objekt z ČOV, mostovka._x000d_
Viz technická zpráva a příslušná výkresová dokumentace.</t>
  </si>
  <si>
    <t>22</t>
  </si>
  <si>
    <t>997013871R</t>
  </si>
  <si>
    <t>Poplatek za uložení stavebního odpadu na recyklační skládce (skládkovné) směsného stavebního a demoličního kód odpadu 17 09 04</t>
  </si>
  <si>
    <t>169441851</t>
  </si>
  <si>
    <t>Poznámka k položce:_x000d_
Uvažované základy, uvažované zpevnění. Odstranění podkladu. Dle ceníku skládky z 08/2023. Viz technická zpráva a příslušná výkresová dokumentace.</t>
  </si>
  <si>
    <t>2,07+1,17+10,7</t>
  </si>
  <si>
    <t>998</t>
  </si>
  <si>
    <t>Přesun hmot</t>
  </si>
  <si>
    <t>23</t>
  </si>
  <si>
    <t>998332011</t>
  </si>
  <si>
    <t>Přesun hmot pro úpravy vodních toků a kanály</t>
  </si>
  <si>
    <t>573460650</t>
  </si>
  <si>
    <t>https://podminky.urs.cz/item/CS_URS_2023_01/998332011</t>
  </si>
  <si>
    <t>117,080+54,05</t>
  </si>
  <si>
    <t>24</t>
  </si>
  <si>
    <t>998767101</t>
  </si>
  <si>
    <t>Přesun hmot tonážní pro zámečnické konstrukce v objektech v do 6 m</t>
  </si>
  <si>
    <t>132123829</t>
  </si>
  <si>
    <t>https://podminky.urs.cz/item/CS_URS_2023_01/998767101</t>
  </si>
  <si>
    <t xml:space="preserve">Poznámka k položce:_x000d_
Ocel bude přemístěna na okraj staveniště a předána obci. </t>
  </si>
  <si>
    <t>SO 01.2 - Revitalizace toku</t>
  </si>
  <si>
    <t xml:space="preserve">    4 - Vodorovné konstrukce</t>
  </si>
  <si>
    <t>998 - Přesun hmot</t>
  </si>
  <si>
    <t>Odvodnění staveniště</t>
  </si>
  <si>
    <t>-1540377666</t>
  </si>
  <si>
    <t xml:space="preserve">Poznámka k položce:_x000d_
Odvodnění staveniště_x000d_
zemní jílové hrázky: (10,2*1*2,5)*3 = 76,5 m3_x000d_
potrubí DN 600 s uvázáním na dřevěné podpěry: cca 60 m (využito 3x)_x000d_
geotextilie 300 g/m2: (10,2*2,5) = 25,5 m2 (využito 3x)_x000d_
V rámci položky je uvažováno i s čerpáním pro zajištění suché základové spáry pro modelaci koryta, založení rozdělovacího objektu a pro založení přeložek v místě křížení s trasou koryta. Čerpání na vzdálenost cca 60 m._x000d_
</t>
  </si>
  <si>
    <t>115101301</t>
  </si>
  <si>
    <t>Pohotovost čerpací soupravy pro dopravní výšku do 10 m přítok do 500 l/min</t>
  </si>
  <si>
    <t>den</t>
  </si>
  <si>
    <t>-855158294</t>
  </si>
  <si>
    <t>https://podminky.urs.cz/item/CS_URS_2023_01/115101301</t>
  </si>
  <si>
    <t>121151124</t>
  </si>
  <si>
    <t>Sejmutí ornice plochy přes 500 m2 tl vrstvy přes 200 do 250 mm strojně</t>
  </si>
  <si>
    <t>-389273283</t>
  </si>
  <si>
    <t>https://podminky.urs.cz/item/CS_URS_2023_01/121151124</t>
  </si>
  <si>
    <t xml:space="preserve">Poznámka k položce:_x000d_
Sejmutí ornice v tl. 250 mm. Viz technická zpráva a příslušná výkresová dokumentace. </t>
  </si>
  <si>
    <t>124253100</t>
  </si>
  <si>
    <t>Vykopávky pro koryta vodotečí v hornině třídy těžitelnosti I skupiny 3 objem do 100 m3 strojně</t>
  </si>
  <si>
    <t>296772136</t>
  </si>
  <si>
    <t>https://podminky.urs.cz/item/CS_URS_2023_01/124253100</t>
  </si>
  <si>
    <t xml:space="preserve">Poznámka k položce:_x000d_
mimo nivu: (6,6+9)*0,29 = 4,52 m3_x000d_
v nivě, mlat: (11,9+9)*0,305*2,1 = 13,39 m3_x000d_
v nivě, dlažba: (3,9+3,2)*0,45*2,1 = 6,71 m3_x000d_
základy pro lávky: (0,4*0,6*2+1*0,3*2) = 1,08 m3_x000d_
tj. celkem výkopové práce, tř. těžitelnosti I(3): (4,52+13,39+6,71+1,08) = 25,7 m3_x000d_
Viz technická zpráva a příslušná výkresová dokumentace. </t>
  </si>
  <si>
    <t>124253102</t>
  </si>
  <si>
    <t>Vykopávky pro koryta vodotečí v hornině třídy těžitelnosti I skupiny 3 objem do 5000 m3 strojně</t>
  </si>
  <si>
    <t>958067540</t>
  </si>
  <si>
    <t>https://podminky.urs.cz/item/CS_URS_2023_01/124253102</t>
  </si>
  <si>
    <t xml:space="preserve">Poznámka k položce:_x000d_
Výkopové práce zahrnují revitalizaci vodního toku a těžbu potočního sedimentu. Viz technická zpráva a příslušná výkresová dokumentace._x000d_
revitalizace toku: (1566,25-339,25-71,2-7,8-2,28) = 1 145,8 m3 _x000d_
z toho: ornice= 339,25 m3, opevnění = 71,2 m3, chodník = 7,8 m3, pilíře lávky = 2,28 m3_x000d_
potoční sediment: (514*0,2) = 102,8 m3_x000d_
tj. celkem 1248,6 m3_x000d_
</t>
  </si>
  <si>
    <t>311,8 "přeložení na břehovou hranu"</t>
  </si>
  <si>
    <t>936,8 "okamžitý odvoz"</t>
  </si>
  <si>
    <t>171151103</t>
  </si>
  <si>
    <t>Uložení sypaniny z hornin soudržných do násypů zhutněných strojně</t>
  </si>
  <si>
    <t>1851746732</t>
  </si>
  <si>
    <t>https://podminky.urs.cz/item/CS_URS_2023_01/171151103</t>
  </si>
  <si>
    <t xml:space="preserve">Poznámka k položce:_x000d_
Viz technická zpráva a příslušná výkresová dokumentace._x000d_
revitalizace toku: (model) = 207 m3_x000d_
zasypání bývalého odběru = 2 m3 _x000d_
potoční sediment: = 102,8 m3_x000d_
tj. celkem 311,80 m3_x000d_
</t>
  </si>
  <si>
    <t>182251101</t>
  </si>
  <si>
    <t>Svahování násypů strojně</t>
  </si>
  <si>
    <t>288595556</t>
  </si>
  <si>
    <t>https://podminky.urs.cz/item/CS_URS_2023_01/182251101</t>
  </si>
  <si>
    <t xml:space="preserve">Poznámka k položce:_x000d_
Svahování s uhutněněním. Viz technická zpráva a příslušná výkresová dokumentace. </t>
  </si>
  <si>
    <t>182151111</t>
  </si>
  <si>
    <t>Svahování v zářezech v hornině třídy těžitelnosti I skupiny 1 až 3 strojně</t>
  </si>
  <si>
    <t>1575717017</t>
  </si>
  <si>
    <t>https://podminky.urs.cz/item/CS_URS_2023_01/182151111</t>
  </si>
  <si>
    <t>Poznámka k položce:_x000d_
Svahování bez uhutnění. Viz technická zpráva a příslušná výkresová dokumentace.</t>
  </si>
  <si>
    <t>181951112</t>
  </si>
  <si>
    <t>Úprava pláně v hornině třídy těžitelnosti I skupiny 1 až 3 se zhutněním strojně</t>
  </si>
  <si>
    <t>-1786366721</t>
  </si>
  <si>
    <t>https://podminky.urs.cz/item/CS_URS_2023_01/181951112</t>
  </si>
  <si>
    <t>181951111</t>
  </si>
  <si>
    <t>Úprava pláně v hornině třídy těžitelnosti I skupiny 1 až 3 bez zhutnění strojně</t>
  </si>
  <si>
    <t>1045490449</t>
  </si>
  <si>
    <t>https://podminky.urs.cz/item/CS_URS_2023_01/181951111</t>
  </si>
  <si>
    <t>181351113</t>
  </si>
  <si>
    <t>Rozprostření ornice tl vrstvy do 200 mm pl přes 500 m2 v rovině nebo ve svahu do 1:5 strojně</t>
  </si>
  <si>
    <t>-586486010</t>
  </si>
  <si>
    <t>https://podminky.urs.cz/item/CS_URS_2023_01/181351113</t>
  </si>
  <si>
    <t xml:space="preserve">Poznámka k položce:_x000d_
Viz technická zpráva a příslušná výkresová dokumentace. Pro rozprostření bude použita ornice z mezideponie. </t>
  </si>
  <si>
    <t>182351133</t>
  </si>
  <si>
    <t>Rozprostření ornice pl přes 500 m2 ve svahu nad 1:5 tl vrstvy do 200 mm strojně</t>
  </si>
  <si>
    <t>226338976</t>
  </si>
  <si>
    <t>https://podminky.urs.cz/item/CS_URS_2023_01/182351133</t>
  </si>
  <si>
    <t>Vodorovné konstrukce</t>
  </si>
  <si>
    <t>274315413</t>
  </si>
  <si>
    <t>Základové pasy z betonu se zvýšenými nároky na prostředí C 30/37</t>
  </si>
  <si>
    <t>-280668229</t>
  </si>
  <si>
    <t>https://podminky.urs.cz/item/CS_URS_2023_01/274315413</t>
  </si>
  <si>
    <t xml:space="preserve">Poznámka k položce:_x000d_
Základ z betonu C30/37: (0,4*2*0,9)*2	=1,44 m3 </t>
  </si>
  <si>
    <t>321351010</t>
  </si>
  <si>
    <t>Bednění konstrukcí vodních staveb rovinné - zřízení</t>
  </si>
  <si>
    <t>1920729051</t>
  </si>
  <si>
    <t>https://podminky.urs.cz/item/CS_URS_2023_01/321351010</t>
  </si>
  <si>
    <t>321352010</t>
  </si>
  <si>
    <t>Bednění konstrukcí vodních staveb rovinné - odstranění</t>
  </si>
  <si>
    <t>1302269565</t>
  </si>
  <si>
    <t>https://podminky.urs.cz/item/CS_URS_2023_01/321352010</t>
  </si>
  <si>
    <t>321368211</t>
  </si>
  <si>
    <t>Výztuž železobetonových konstrukcí vodních staveb ze svařovaných sítí</t>
  </si>
  <si>
    <t>656101669</t>
  </si>
  <si>
    <t>https://podminky.urs.cz/item/CS_URS_2023_01/321368211</t>
  </si>
  <si>
    <t>7,92*5,4/1000</t>
  </si>
  <si>
    <t>326216121R</t>
  </si>
  <si>
    <t>Zdivo LTM z nepravidelných kamenů na sucho</t>
  </si>
  <si>
    <t>1536191327</t>
  </si>
  <si>
    <t>Poznámka k položce:_x000d_
Vytvoření nového výtokového objektu výtok z ČOV</t>
  </si>
  <si>
    <t>451315126</t>
  </si>
  <si>
    <t>Podkladní nebo výplňová vrstva z betonu C 20/25 tl do 150 mm</t>
  </si>
  <si>
    <t>1154014080</t>
  </si>
  <si>
    <t>https://podminky.urs.cz/item/CS_URS_2023_01/451315126</t>
  </si>
  <si>
    <t>462512161R</t>
  </si>
  <si>
    <t>Zához z lomového kamene záhozového hmotnost kamenů do 15 kg bez výplně</t>
  </si>
  <si>
    <t>-1964642738</t>
  </si>
  <si>
    <t>Poznámka k položce:_x000d_
Balvanité přechod. úseky v toku, LK do 15 kg</t>
  </si>
  <si>
    <t>463211141</t>
  </si>
  <si>
    <t>Rovnanina z lomového kamene tříděného hmotnosti do 80 kg s urovnáním líce</t>
  </si>
  <si>
    <t>1368865118</t>
  </si>
  <si>
    <t>https://podminky.urs.cz/item/CS_URS_2023_01/463211141</t>
  </si>
  <si>
    <t>Poznámka k položce:_x000d_
Rovnanina z LK, v tl. 300 mm, 50-80 kg, vyklínovaní, proštěrkování a urovnání líce._x000d_
nášlapné kameny: (0,2*0,3)*21 = 1,26 m3_x000d_
opevnění dna křížení sítě: (1*0,5)*0,3 = 0,15 m3_x000d_
tj. celkem 1,41 m3</t>
  </si>
  <si>
    <t>463211153</t>
  </si>
  <si>
    <t>Rovnanina objemu přes 3 m3 z lomového kamene tříděného hmotnosti přes 200 do 500 kg s urovnáním líce</t>
  </si>
  <si>
    <t>-347058501</t>
  </si>
  <si>
    <t>https://podminky.urs.cz/item/CS_URS_2023_01/463211153</t>
  </si>
  <si>
    <t xml:space="preserve">Poznámka k položce:_x000d_
Rovnanina z LK nad 200 kg skládané kameny na štět. Konkrétně se jedná o opevnění břehů, solitérní kameny v toku a na výtocích. Viz technická zpráva a příslušná výkresová dokumentace._x000d_
opevnění břehů: (36*0,5) = 18 m3_x000d_
soliterní kameny - tok: (0,4*0,6)*16 = 3,84 m3 _x000d_
soliterní kameny - výtoky: (0,4*0,5)*10	 = 2 m3 _x000d_
tj. celkem 22,84 m3_x000d_
</t>
  </si>
  <si>
    <t>460030122R</t>
  </si>
  <si>
    <t>Mrtvé dřevo</t>
  </si>
  <si>
    <t>-1535091162</t>
  </si>
  <si>
    <t xml:space="preserve">Poznámka k položce:_x000d_
Nakoupení mrtvého dřeva s jeho uložením a ukotvením._x000d_
Mrtvé dřevo větvené se zapuštěním cca 1/2 do břehů celkem 5 ks_x000d_
cca Ø 30 cm, dl. cca 4 m – 3 ks_x000d_
cca Ø 40 cm, dl. cca 3,5 m – 2 ks_x000d_
Umístění a usazení mrtvého dřeva bude odsouhlaseno technickým, autorským a biologickým dozorem. </t>
  </si>
  <si>
    <t>167151111</t>
  </si>
  <si>
    <t>Nakládání výkopku z hornin třídy těžitelnosti I skupiny 1 až 3 přes 100 m3</t>
  </si>
  <si>
    <t>-923186927</t>
  </si>
  <si>
    <t>https://podminky.urs.cz/item/CS_URS_2023_01/167151111</t>
  </si>
  <si>
    <t xml:space="preserve">Poznámka k položce:_x000d_
Nakládání ornice a výkopku. Viz technická zpráva a příslušná výkresová dokumentace. </t>
  </si>
  <si>
    <t>339,25 "ornice z mezideponie"</t>
  </si>
  <si>
    <t>936,8 "výkopek na skládku"</t>
  </si>
  <si>
    <t>311,8*2 "výkopek na a z mezideponie"</t>
  </si>
  <si>
    <t>162351103</t>
  </si>
  <si>
    <t>Vodorovné přemístění přes 50 do 500 m výkopku/sypaniny z horniny třídy těžitelnosti I skupiny 1 až 3</t>
  </si>
  <si>
    <t>-1869589710</t>
  </si>
  <si>
    <t>https://podminky.urs.cz/item/CS_URS_2023_01/162351103</t>
  </si>
  <si>
    <t xml:space="preserve">Poznámka k položce:_x000d_
Vodorovné přemístění ornice na mezideponii.Viz technická zpráva a příslušná výkresová dokumentace. </t>
  </si>
  <si>
    <t>311,85*2 "výkopek z a na mezideponii"</t>
  </si>
  <si>
    <t>25</t>
  </si>
  <si>
    <t>162651111</t>
  </si>
  <si>
    <t>Vodorovné přemístění přes 3 000 do 4000 m výkopku/sypaniny z horniny třídy těžitelnosti I skupiny 1 až 3</t>
  </si>
  <si>
    <t>-1115309066</t>
  </si>
  <si>
    <t>https://podminky.urs.cz/item/CS_URS_2023_01/162651111</t>
  </si>
  <si>
    <t xml:space="preserve">Poznámka k položce:_x000d_
Vodorovné přemístění výkopku na vzdálenost 3,3 km s okamžitým odvozem na skládku. Viz technická zpráva a příslušná výkresová dokumentace. </t>
  </si>
  <si>
    <t>936,8+23,370</t>
  </si>
  <si>
    <t>26</t>
  </si>
  <si>
    <t>33075065</t>
  </si>
  <si>
    <t>SO-03 - Paralelní koryto</t>
  </si>
  <si>
    <t xml:space="preserve">    1 - Zemní práce</t>
  </si>
  <si>
    <t xml:space="preserve">    3 - Svislé a kompletní konstrukce</t>
  </si>
  <si>
    <t xml:space="preserve">    38 - Různé kompletní konstrukce</t>
  </si>
  <si>
    <t>-1403977752</t>
  </si>
  <si>
    <t xml:space="preserve">Poznámka k položce:_x000d_
trasa paralelního koryta: (0,6*1,1)*25 = 16,5 m3_x000d_
trasa průlehu: (0,7*0,35)*6,2 = 1,52 m3 _x000d_
výkop pro rozdělovací objekt: (3,5*2+2*1,5)*1,5+(0,8*1,5/2)*(3,5+2+1,5)*2 = 23,4 m3 _x000d_
tj. výkopové práce, tř. těžitelnosti I(3) celkem: (16,5+1,52+23,4) = 41,02 m3_x000d_
Viz technická zpráva a příslušná výkresová dokumentace._x000d_
</t>
  </si>
  <si>
    <t>-1678412335</t>
  </si>
  <si>
    <t>Poznámka k položce:_x000d_
rozdělovací objekt: (2,3+0,8+1,5)*2*0,6*1,2+0,8*1,2/2)+(0,8+0,5+0,5+0,6+1+0,3)*0,3*1,45 = 12,65 m3_x000d_
Viz technická zpráva a příslušná výkresová dokumentace.</t>
  </si>
  <si>
    <t>-945242467</t>
  </si>
  <si>
    <t xml:space="preserve">Poznámka k položce:_x000d_
rozdělovací objekt – základová spára: (3,5*2+1,5*2) = 10 m2_x000d_
</t>
  </si>
  <si>
    <t>463211143</t>
  </si>
  <si>
    <t>Rovnanina objemu do 3 m3 z lomového kamene tříděného hmotnosti přes 200 kg s urovnáním líce</t>
  </si>
  <si>
    <t>315345929</t>
  </si>
  <si>
    <t xml:space="preserve">Poznámka k položce:_x000d_
LK na štět, nad 500 kg: (2*0,7*0,5) = 0,7 m3 _x000d_
LK na štět, nad 200 kg: (2,5*0,5*0,5)  = 0,625 m3 </t>
  </si>
  <si>
    <t>0,7+0,625</t>
  </si>
  <si>
    <t>465511328</t>
  </si>
  <si>
    <t>Dlažba z lomového kamene na sucho s vyklínováním spár tl 300 mm</t>
  </si>
  <si>
    <t>1855720464</t>
  </si>
  <si>
    <t>Poznámka k položce:_x000d_
Dlažba na sucho z LK, v tl. 300 mm, průleh: (6,2*0,7) = 4,34 m2_x000d_
Dlažba z LK, v tl. 300 mm = 2,6 m2</t>
  </si>
  <si>
    <t>4,34+2,6</t>
  </si>
  <si>
    <t>465511428R</t>
  </si>
  <si>
    <t>Dlažba z lomového kamene na sucho s vyklínováním spár tl 450 mm</t>
  </si>
  <si>
    <t>131497431</t>
  </si>
  <si>
    <t>Poznámka k položce:_x000d_
dlažba na sucho z LK, v tl. cca 450 mm (koryto): (1,1*24,9) = 27,39 m2</t>
  </si>
  <si>
    <t>Svislé a kompletní konstrukce</t>
  </si>
  <si>
    <t>451315137R</t>
  </si>
  <si>
    <t>Podkladní nebo výplňová vrstva z betonu C 30/37 tl do 200 mm</t>
  </si>
  <si>
    <t>-623749503</t>
  </si>
  <si>
    <t>Poznámka k položce:_x000d_
Podkladní beton C30/37, v tl. 200 mm: (2,4*0,8+1,6*0,8) = 3,2 m2</t>
  </si>
  <si>
    <t>321321116</t>
  </si>
  <si>
    <t>Konstrukce vodních staveb ze ŽB mrazuvzdorného tř. C 30/37</t>
  </si>
  <si>
    <t>2093575298</t>
  </si>
  <si>
    <t>https://podminky.urs.cz/item/CS_URS_2023_01/321321116</t>
  </si>
  <si>
    <t xml:space="preserve">Poznámka k položce:_x000d_
Rozdělovací objekt_x000d_
beton C30/37, XF3: (2,1*0,6*1+1,5*0,6*1)+(0,6*2)* (1*0,1/2)+(0,3*0,4*0,15+0,25*0,3*0,15+0,55*0,15*0,3+0,45*0,15*0,3+0,5*0,15*0,1+0,75*0,15*0,3+0,3*0,25*0,3)+(0,5*0,1*0,1) = 2,363 m3 _x000d_
Viz technická zpráva a příslušná výkresová dokumentace._x000d_
</t>
  </si>
  <si>
    <t>1204113029</t>
  </si>
  <si>
    <t xml:space="preserve">Poznámka k položce:_x000d_
podkladní beton: (2,4+0,8+1,6)*2*0,2 = 1,92 m2_x000d_
rozdělovací objekt: (2,2+0,6+1,6)*2*1+(2,1+0,3+0,25+0,15+1,7+0,4+0,15+0,55)*0,3+(0,4+0,3+0,25+0,15+0,1+0,15)*0,3 = 10,885 m2 _x000d_
Viz technická zpráva a příslušná výkresová dokumentace._x000d_
_x000d_
</t>
  </si>
  <si>
    <t>765954192</t>
  </si>
  <si>
    <t>Poznámka k položce:_x000d_
podkladní beton: (2,4+0,8+1,6)*2*0,2 = 1,92 m2_x000d_
rozdělovací objekt: (2,2+0,6+1,6)*2*1+(2,1+0,3+0,25+0,15+1,7+0,4+0,15+0,55)*0,3+(0,4+0,3+0,25+0,15+0,1+0,15)*0,3 = 10,885 m2 _x000d_
Viz technická zpráva a příslušná výkresová dokumentace.</t>
  </si>
  <si>
    <t>-747035600</t>
  </si>
  <si>
    <t>Poznámka k položce:_x000d_
výztuž z KARI sítě 8/150/150: ((2,0+2,0+0,5+1,5+1,5+0,5)*0,9+(0,25+0,3+0,5+0,55+0,95+0,25)*0,25+(0,5*2+1,4*0,5)*10% = 10,56 m2_x000d_
Viz technická zpráva a příslušná výkresová dokumentace.</t>
  </si>
  <si>
    <t>(10,56*5,4)/1000</t>
  </si>
  <si>
    <t>711159111R</t>
  </si>
  <si>
    <t>Provedení těsnícího bentonitového pásu pro dilatační nebo styčné spáry</t>
  </si>
  <si>
    <t>211223278</t>
  </si>
  <si>
    <t>M</t>
  </si>
  <si>
    <t>56284705</t>
  </si>
  <si>
    <t>plech těsnící s oboustranným bitumenem do pracovních spár betonových konstrukcí ve svitku š 150mm</t>
  </si>
  <si>
    <t>849656710</t>
  </si>
  <si>
    <t>38</t>
  </si>
  <si>
    <t>Různé kompletní konstrukce</t>
  </si>
  <si>
    <t>934956127R</t>
  </si>
  <si>
    <t>Montáž rozdělovacího objektu a konstrukce hradidla</t>
  </si>
  <si>
    <t>-515877949</t>
  </si>
  <si>
    <t>Poznámka k položce:_x000d_
Montáž rozdělovacího objektu a konstrukce hradidla. Součástí položky jsou veškeré práce, přesuny a materiály. Součástí je také pozinkování všech ocelových konstrukcí. Viz technická zpráva a následně dle příslušné dílenské výkresové dokumentace zhotovitele.</t>
  </si>
  <si>
    <t>167151101</t>
  </si>
  <si>
    <t>Nakládání výkopku z hornin třídy těžitelnosti I skupiny 1 až 3 do 100 m3</t>
  </si>
  <si>
    <t>234972612</t>
  </si>
  <si>
    <t>https://podminky.urs.cz/item/CS_URS_2023_01/167151101</t>
  </si>
  <si>
    <t>12,650*2 "výkopek na a z mezideponie"</t>
  </si>
  <si>
    <t>28,37 "výkopek na skládku"</t>
  </si>
  <si>
    <t>309529311</t>
  </si>
  <si>
    <t>Poznámka k položce:_x000d_
Vodorovné přemístění na mezideponii do vzd. 500 m.</t>
  </si>
  <si>
    <t>12,6550*2 "výkopek na a z mezideponií"</t>
  </si>
  <si>
    <t>-186447488</t>
  </si>
  <si>
    <t>Poznámka k položce:_x000d_
Vodorovné přemístění na mezideponií do vzdálenosti 3,3 km s okamžitým naložením.</t>
  </si>
  <si>
    <t>499204814</t>
  </si>
  <si>
    <t>SO-05 - Přeložky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</si>
  <si>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</si>
  <si>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</si>
  <si>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</si>
  <si>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</si>
  <si>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</si>
  <si>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</si>
  <si>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Přeložka CETIN</t>
  </si>
  <si>
    <t>512</t>
  </si>
  <si>
    <t>730920666</t>
  </si>
  <si>
    <t>Poznámka k položce:_x000d_
Viz samostatně zpracovaný propočet projektové dokumentace od DiS. Petr Macho</t>
  </si>
  <si>
    <t>SO-06 - Vegetační úpravy</t>
  </si>
  <si>
    <t>SO 06.1 - Kácení</t>
  </si>
  <si>
    <t>111251101</t>
  </si>
  <si>
    <t>Odstranění křovin a stromů průměru kmene do 100 mm i s kořeny sklonu terénu do 1:5 z celkové plochy do 100 m2 strojně</t>
  </si>
  <si>
    <t>CS ÚRS 2022 01</t>
  </si>
  <si>
    <t>-392830845</t>
  </si>
  <si>
    <t>https://podminky.urs.cz/item/CS_URS_2022_01/111251101</t>
  </si>
  <si>
    <t>112155311</t>
  </si>
  <si>
    <t>Štěpkování keřového porostu</t>
  </si>
  <si>
    <t>94986456</t>
  </si>
  <si>
    <t>https://podminky.urs.cz/item/CS_URS_2022_01/112155311</t>
  </si>
  <si>
    <t>112155115</t>
  </si>
  <si>
    <t>Štěpkování stromků a větví v zapojeném porostu průměru kmene do 300 mm s naložením</t>
  </si>
  <si>
    <t>272139284</t>
  </si>
  <si>
    <t>https://podminky.urs.cz/item/CS_URS_2023_01/112155115</t>
  </si>
  <si>
    <t>112155121</t>
  </si>
  <si>
    <t>Štěpkování stromků a větví v zapojeném porostu průměru kmene přes 300 do 500 mm s naložením</t>
  </si>
  <si>
    <t>1727979956</t>
  </si>
  <si>
    <t>https://podminky.urs.cz/item/CS_URS_2023_01/112155121</t>
  </si>
  <si>
    <t>112155125</t>
  </si>
  <si>
    <t>Štěpkování stromků a větví v zapojeném porostu průměru kmene přes 500 do 700 mm s naložením</t>
  </si>
  <si>
    <t>398598093</t>
  </si>
  <si>
    <t>https://podminky.urs.cz/item/CS_URS_2023_01/112155125</t>
  </si>
  <si>
    <t>112101101</t>
  </si>
  <si>
    <t>Odstranění stromů listnatých průměru kmene přes 100 do 300 mm</t>
  </si>
  <si>
    <t>-1601101721</t>
  </si>
  <si>
    <t>https://podminky.urs.cz/item/CS_URS_2022_01/112101101</t>
  </si>
  <si>
    <t>112101102</t>
  </si>
  <si>
    <t>Odstranění stromů listnatých průměru kmene přes 300 do 500 mm</t>
  </si>
  <si>
    <t>1949922769</t>
  </si>
  <si>
    <t>https://podminky.urs.cz/item/CS_URS_2022_01/112101102</t>
  </si>
  <si>
    <t>112101103</t>
  </si>
  <si>
    <t>Odstranění stromů listnatých průměru kmene přes 500 do 700 mm</t>
  </si>
  <si>
    <t>1417594178</t>
  </si>
  <si>
    <t>https://podminky.urs.cz/item/CS_URS_2022_01/112101103</t>
  </si>
  <si>
    <t>112251101</t>
  </si>
  <si>
    <t>Odstranění pařezů D přes 100 do 300 mm</t>
  </si>
  <si>
    <t>-1310683816</t>
  </si>
  <si>
    <t>https://podminky.urs.cz/item/CS_URS_2022_01/112251101</t>
  </si>
  <si>
    <t>112251102</t>
  </si>
  <si>
    <t>Odstranění pařezů D přes 300 do 500 mm</t>
  </si>
  <si>
    <t>1418228941</t>
  </si>
  <si>
    <t>https://podminky.urs.cz/item/CS_URS_2022_01/112251102</t>
  </si>
  <si>
    <t>112251103</t>
  </si>
  <si>
    <t>Odstranění pařezů D přes 500 do 700 mm</t>
  </si>
  <si>
    <t>977475102</t>
  </si>
  <si>
    <t>https://podminky.urs.cz/item/CS_URS_2022_01/112251103</t>
  </si>
  <si>
    <t>112201113R</t>
  </si>
  <si>
    <t>Štěpkování pařezů v rovině a svahu do 1:5</t>
  </si>
  <si>
    <t>-658899284</t>
  </si>
  <si>
    <t>112155115R</t>
  </si>
  <si>
    <t>Frézování pařezů do 300 mm s naložením</t>
  </si>
  <si>
    <t>-683139636</t>
  </si>
  <si>
    <t>112155121R</t>
  </si>
  <si>
    <t>Frézování pařezů přes 300 do 500 mm s naložením</t>
  </si>
  <si>
    <t>1435728926</t>
  </si>
  <si>
    <t>162201401</t>
  </si>
  <si>
    <t>Vodorovné přemístění větví stromů listnatých do 1 km D kmene přes 100 do 300 mm</t>
  </si>
  <si>
    <t>-713968116</t>
  </si>
  <si>
    <t>https://podminky.urs.cz/item/CS_URS_2022_01/162201401</t>
  </si>
  <si>
    <t>162201402</t>
  </si>
  <si>
    <t>Vodorovné přemístění větví stromů listnatých do 1 km D kmene přes 300 do 500 mm</t>
  </si>
  <si>
    <t>613511932</t>
  </si>
  <si>
    <t>https://podminky.urs.cz/item/CS_URS_2022_01/162201402</t>
  </si>
  <si>
    <t>162201403</t>
  </si>
  <si>
    <t>Vodorovné přemístění větví stromů listnatých do 1 km D kmene přes 500 do 700 mm</t>
  </si>
  <si>
    <t>821218122</t>
  </si>
  <si>
    <t>https://podminky.urs.cz/item/CS_URS_2022_01/162201403</t>
  </si>
  <si>
    <t>162201411</t>
  </si>
  <si>
    <t>Vodorovné přemístění kmenů stromů listnatých do 1 km D kmene přes 100 do 300 mm</t>
  </si>
  <si>
    <t>1880360107</t>
  </si>
  <si>
    <t>https://podminky.urs.cz/item/CS_URS_2022_01/162201411</t>
  </si>
  <si>
    <t>162201412</t>
  </si>
  <si>
    <t>Vodorovné přemístění kmenů stromů listnatých do 1 km D kmene přes 300 do 500 mm</t>
  </si>
  <si>
    <t>626876409</t>
  </si>
  <si>
    <t>https://podminky.urs.cz/item/CS_URS_2022_01/162201412</t>
  </si>
  <si>
    <t>162201413</t>
  </si>
  <si>
    <t>Vodorovné přemístění kmenů stromů listnatých do 1 km D kmene přes 500 do 700 mm</t>
  </si>
  <si>
    <t>-1939357506</t>
  </si>
  <si>
    <t>https://podminky.urs.cz/item/CS_URS_2022_01/162201413</t>
  </si>
  <si>
    <t>162201421</t>
  </si>
  <si>
    <t>Vodorovné přemístění pařezů do 1 km D přes 100 do 300 mm</t>
  </si>
  <si>
    <t>885837904</t>
  </si>
  <si>
    <t>https://podminky.urs.cz/item/CS_URS_2022_01/162201421</t>
  </si>
  <si>
    <t>162201422</t>
  </si>
  <si>
    <t>Vodorovné přemístění pařezů do 1 km D přes 300 do 500 mm</t>
  </si>
  <si>
    <t>471843570</t>
  </si>
  <si>
    <t>https://podminky.urs.cz/item/CS_URS_2022_01/162201422</t>
  </si>
  <si>
    <t>162201423</t>
  </si>
  <si>
    <t>Vodorovné přemístění pařezů do 1 km D přes 500 do 700 mm</t>
  </si>
  <si>
    <t>194027952</t>
  </si>
  <si>
    <t>https://podminky.urs.cz/item/CS_URS_2022_01/162201423</t>
  </si>
  <si>
    <t>998231411R</t>
  </si>
  <si>
    <t>Ruční přesun hmot pro sadovnické a krajinářské úpravy do 100 m</t>
  </si>
  <si>
    <t>551949836</t>
  </si>
  <si>
    <t>Využití pařezů v rámci opatření SO-01</t>
  </si>
  <si>
    <t>1919167738</t>
  </si>
  <si>
    <t>Poznámka k položce:_x000d_
Využití pařezů v rámci opatření SO-01 s jejich uložením a ukotvením.</t>
  </si>
  <si>
    <t>SO 06.2 - Výsadby</t>
  </si>
  <si>
    <t>183101113</t>
  </si>
  <si>
    <t>Hloubení jamek bez výměny půdy zeminy tř 1 až 4 objem do 0,05 m3 v rovině a svahu do 1:5</t>
  </si>
  <si>
    <t>1402480804</t>
  </si>
  <si>
    <t>https://podminky.urs.cz/item/CS_URS_2022_01/183101113</t>
  </si>
  <si>
    <t>184102113</t>
  </si>
  <si>
    <t>Výsadba dřeviny s balem D přes 0,3 do 0,4 m do jamky se zalitím v rovině a svahu do 1:5</t>
  </si>
  <si>
    <t>1241322124</t>
  </si>
  <si>
    <t>https://podminky.urs.cz/item/CS_URS_2023_01/184102113</t>
  </si>
  <si>
    <t>vrba bílá (Salix alba)</t>
  </si>
  <si>
    <t>-1439850791</t>
  </si>
  <si>
    <t>Poznámka k položce:_x000d_
ok 8/10</t>
  </si>
  <si>
    <t>R03</t>
  </si>
  <si>
    <t>1645740486</t>
  </si>
  <si>
    <t>Poznámka k položce:_x000d_
ok 6/8</t>
  </si>
  <si>
    <t>R04</t>
  </si>
  <si>
    <t>lípa malolistá (Tilia cordata)</t>
  </si>
  <si>
    <t>-1936505283</t>
  </si>
  <si>
    <t>R05</t>
  </si>
  <si>
    <t>habr obecný (Carpinus betulus)</t>
  </si>
  <si>
    <t>-1631160007</t>
  </si>
  <si>
    <t>Poznámka k položce:_x000d_
ok 10/12</t>
  </si>
  <si>
    <t>R06</t>
  </si>
  <si>
    <t>1321983817</t>
  </si>
  <si>
    <t>R07</t>
  </si>
  <si>
    <t>javor mléč (Acer platanoides)</t>
  </si>
  <si>
    <t>291285690</t>
  </si>
  <si>
    <t>R08</t>
  </si>
  <si>
    <t>1383044050</t>
  </si>
  <si>
    <t>R09</t>
  </si>
  <si>
    <t>olše lepkavá (Alnus glutinosa)</t>
  </si>
  <si>
    <t>-1272797817</t>
  </si>
  <si>
    <t>183111114</t>
  </si>
  <si>
    <t>Hloubení jamek bez výměny půdy zeminy tř 1 až 4 objem do 0,02 m3 v rovině a svahu do 1:5</t>
  </si>
  <si>
    <t>-106093893</t>
  </si>
  <si>
    <t>https://podminky.urs.cz/item/CS_URS_2022_01/183111114</t>
  </si>
  <si>
    <t>78</t>
  </si>
  <si>
    <t>184102121</t>
  </si>
  <si>
    <t>Výsadba dřeviny s balem D do 0,2 m do jamky se zalitím ve svahu do 1:2</t>
  </si>
  <si>
    <t>1404104219</t>
  </si>
  <si>
    <t>https://podminky.urs.cz/item/CS_URS_2022_01/184102121</t>
  </si>
  <si>
    <t>R10</t>
  </si>
  <si>
    <t>svída výběžkatá (Cornus sericea)</t>
  </si>
  <si>
    <t>458035815</t>
  </si>
  <si>
    <t>Poznámka k položce:_x000d_
KO, 20/40</t>
  </si>
  <si>
    <t>R11</t>
  </si>
  <si>
    <t>svída bílá (Cornus alba)</t>
  </si>
  <si>
    <t>-968414555</t>
  </si>
  <si>
    <t>R12</t>
  </si>
  <si>
    <t>dřín obecný (Cornus mas)</t>
  </si>
  <si>
    <t>1231643046</t>
  </si>
  <si>
    <t>Poznámka k položce:_x000d_
KO, 30/60</t>
  </si>
  <si>
    <t>R13</t>
  </si>
  <si>
    <t>meruzalka krvavá (Ribes sanguineum)</t>
  </si>
  <si>
    <t>-1977824092</t>
  </si>
  <si>
    <t>R14</t>
  </si>
  <si>
    <t>zimolez obecný (Lonicera xylosteum)</t>
  </si>
  <si>
    <t>806121837</t>
  </si>
  <si>
    <t>R15</t>
  </si>
  <si>
    <t xml:space="preserve">Ochrana proti škodám způsobených zvěří nátěrem nebo chemickým  postřikem, včetně dodávky prostředku proti okusu</t>
  </si>
  <si>
    <t>1900598391</t>
  </si>
  <si>
    <t xml:space="preserve">Poznámka k položce:_x000d_
_x000d_
</t>
  </si>
  <si>
    <t>184807911</t>
  </si>
  <si>
    <t>Dodání a osazení kůlu k sazenici délky 2 m, průměru od 40 do 60 mm, s upevněním sazenice ke kůlu včetně materiálu</t>
  </si>
  <si>
    <t>-247403265</t>
  </si>
  <si>
    <t>https://podminky.urs.cz/item/CS_URS_2023_01/184807911</t>
  </si>
  <si>
    <t>R18</t>
  </si>
  <si>
    <t>Osazení kůlu ke keřům, s upevněním sazenice ke kůlu sadařským úvazkem včetně materiálu</t>
  </si>
  <si>
    <t>1399352025</t>
  </si>
  <si>
    <t>R16</t>
  </si>
  <si>
    <t>Mechanická ochrana proti okusu a vytloukání, provedení z chráničky z pletiva ze svařovaného pozinku o min. výšce 1,0 m a max. po nasazení korunky (tubus o pr. min. 30 cm) - dodávka materiálu vč.instalace chráničky (kompletní položka)</t>
  </si>
  <si>
    <t>1999355666</t>
  </si>
  <si>
    <t>185804311</t>
  </si>
  <si>
    <t>Zalití rostlin vodou plocha do 20 m2</t>
  </si>
  <si>
    <t>-128329514</t>
  </si>
  <si>
    <t>https://podminky.urs.cz/item/CS_URS_2022_01/185804311</t>
  </si>
  <si>
    <t>Poznámka k položce:_x000d_
Zalití stromů a keřů, je uvažováno se zalitím 10-15 l pro jeden.</t>
  </si>
  <si>
    <t>2,38+6,24</t>
  </si>
  <si>
    <t>185804312</t>
  </si>
  <si>
    <t>Zalití rostlin vodou plocha přes 20 m2</t>
  </si>
  <si>
    <t>872032310</t>
  </si>
  <si>
    <t>https://podminky.urs.cz/item/CS_URS_2023_01/185804312</t>
  </si>
  <si>
    <t>Poznámka k položce:_x000d_
Závlaha trávniku.</t>
  </si>
  <si>
    <t>(702+1603)*0,025</t>
  </si>
  <si>
    <t>181451122</t>
  </si>
  <si>
    <t>Založení lučního výsevem pl přes 1000 m2 ve svahu přes 1:5 do 1:2</t>
  </si>
  <si>
    <t>-1473009219</t>
  </si>
  <si>
    <t>https://podminky.urs.cz/item/CS_URS_2023_01/181451122</t>
  </si>
  <si>
    <t>00572472</t>
  </si>
  <si>
    <t>osivo směs travní krajinná-rovinná</t>
  </si>
  <si>
    <t>915982266</t>
  </si>
  <si>
    <t>702</t>
  </si>
  <si>
    <t>702*0,08 'Přepočtené koeficientem množství</t>
  </si>
  <si>
    <t>181451131</t>
  </si>
  <si>
    <t>Založení trávníku výsevem pl přes 1000 m2 v rovině a ve svahu do 1:5</t>
  </si>
  <si>
    <t>-1029351973</t>
  </si>
  <si>
    <t>https://podminky.urs.cz/item/CS_URS_2022_01/181451131</t>
  </si>
  <si>
    <t>27</t>
  </si>
  <si>
    <t>00572474</t>
  </si>
  <si>
    <t>osivo směs travní krajinná-svahová</t>
  </si>
  <si>
    <t>28528229</t>
  </si>
  <si>
    <t>1603</t>
  </si>
  <si>
    <t>1603*0,08 'Přepočtené koeficientem množství</t>
  </si>
  <si>
    <t>28</t>
  </si>
  <si>
    <t>184911431</t>
  </si>
  <si>
    <t>Mulčování rostlin kůrou tl přes 0,1 do 0,15 m v rovině a svahu do 1:5</t>
  </si>
  <si>
    <t>-1662594629</t>
  </si>
  <si>
    <t>https://podminky.urs.cz/item/CS_URS_2023_01/184911431</t>
  </si>
  <si>
    <t>Poznámka k položce:_x000d_
Mulčování výsadeb štěpkou, bude využita štěpka vzniklá v rámci stavby (7,09 m3).</t>
  </si>
  <si>
    <t>29</t>
  </si>
  <si>
    <t>Využití pařezů v rámci SO-01</t>
  </si>
  <si>
    <t>-1223910097</t>
  </si>
  <si>
    <t xml:space="preserve">Poznámka k položce:_x000d_
Využití pařezů v rámci objektu SO-01. Jejich uložení a ukotvení. </t>
  </si>
  <si>
    <t>30</t>
  </si>
  <si>
    <t>998231311</t>
  </si>
  <si>
    <t>Přesun hmot pro sadovnické a krajinářské úpravy vodorovně do 5000 m</t>
  </si>
  <si>
    <t>-861321060</t>
  </si>
  <si>
    <t>https://podminky.urs.cz/item/CS_URS_2022_01/998231311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</si>
</sst>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3274000" TargetMode="External" /><Relationship Id="rId2" Type="http://schemas.openxmlformats.org/officeDocument/2006/relationships/hyperlink" Target="https://podminky.urs.cz/item/CS_URS_2023_01/011314000" TargetMode="External" /><Relationship Id="rId3" Type="http://schemas.openxmlformats.org/officeDocument/2006/relationships/hyperlink" Target="https://podminky.urs.cz/item/CS_URS_2023_01/041903000" TargetMode="External" /><Relationship Id="rId4" Type="http://schemas.openxmlformats.org/officeDocument/2006/relationships/hyperlink" Target="https://podminky.urs.cz/item/CS_URS_2023_01/020001000" TargetMode="External" /><Relationship Id="rId5" Type="http://schemas.openxmlformats.org/officeDocument/2006/relationships/hyperlink" Target="https://podminky.urs.cz/item/CS_URS_2023_01/090001000" TargetMode="External" /><Relationship Id="rId6" Type="http://schemas.openxmlformats.org/officeDocument/2006/relationships/hyperlink" Target="https://podminky.urs.cz/item/CS_URS_2023_01/039103000" TargetMode="External" /><Relationship Id="rId7" Type="http://schemas.openxmlformats.org/officeDocument/2006/relationships/hyperlink" Target="https://podminky.urs.cz/item/CS_URS_2023_01/039203000" TargetMode="External" /><Relationship Id="rId8" Type="http://schemas.openxmlformats.org/officeDocument/2006/relationships/hyperlink" Target="https://podminky.urs.cz/item/CS_URS_2023_01/013284000" TargetMode="External" /><Relationship Id="rId9" Type="http://schemas.openxmlformats.org/officeDocument/2006/relationships/hyperlink" Target="https://podminky.urs.cz/item/CS_URS_2023_01/049303000" TargetMode="External" /><Relationship Id="rId10" Type="http://schemas.openxmlformats.org/officeDocument/2006/relationships/hyperlink" Target="https://podminky.urs.cz/item/CS_URS_2023_01/013254000" TargetMode="External" /><Relationship Id="rId1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4203102" TargetMode="External" /><Relationship Id="rId2" Type="http://schemas.openxmlformats.org/officeDocument/2006/relationships/hyperlink" Target="https://podminky.urs.cz/item/CS_URS_2023_01/114203104" TargetMode="External" /><Relationship Id="rId3" Type="http://schemas.openxmlformats.org/officeDocument/2006/relationships/hyperlink" Target="https://podminky.urs.cz/item/CS_URS_2023_01/114203201" TargetMode="External" /><Relationship Id="rId4" Type="http://schemas.openxmlformats.org/officeDocument/2006/relationships/hyperlink" Target="https://podminky.urs.cz/item/CS_URS_2023_01/114203301" TargetMode="External" /><Relationship Id="rId5" Type="http://schemas.openxmlformats.org/officeDocument/2006/relationships/hyperlink" Target="https://podminky.urs.cz/item/CS_URS_2023_01/113106123" TargetMode="External" /><Relationship Id="rId6" Type="http://schemas.openxmlformats.org/officeDocument/2006/relationships/hyperlink" Target="https://podminky.urs.cz/item/CS_URS_2023_01/113152112" TargetMode="External" /><Relationship Id="rId7" Type="http://schemas.openxmlformats.org/officeDocument/2006/relationships/hyperlink" Target="https://podminky.urs.cz/item/CS_URS_2023_01/113202111" TargetMode="External" /><Relationship Id="rId8" Type="http://schemas.openxmlformats.org/officeDocument/2006/relationships/hyperlink" Target="https://podminky.urs.cz/item/CS_URS_2023_01/129911123" TargetMode="External" /><Relationship Id="rId9" Type="http://schemas.openxmlformats.org/officeDocument/2006/relationships/hyperlink" Target="https://podminky.urs.cz/item/CS_URS_2023_01/871275811" TargetMode="External" /><Relationship Id="rId10" Type="http://schemas.openxmlformats.org/officeDocument/2006/relationships/hyperlink" Target="https://podminky.urs.cz/item/CS_URS_2023_01/961051111" TargetMode="External" /><Relationship Id="rId11" Type="http://schemas.openxmlformats.org/officeDocument/2006/relationships/hyperlink" Target="https://podminky.urs.cz/item/CS_URS_2023_01/962051111" TargetMode="External" /><Relationship Id="rId12" Type="http://schemas.openxmlformats.org/officeDocument/2006/relationships/hyperlink" Target="https://podminky.urs.cz/item/CS_URS_2023_01/963051111" TargetMode="External" /><Relationship Id="rId13" Type="http://schemas.openxmlformats.org/officeDocument/2006/relationships/hyperlink" Target="https://podminky.urs.cz/item/CS_URS_2023_01/963071112" TargetMode="External" /><Relationship Id="rId14" Type="http://schemas.openxmlformats.org/officeDocument/2006/relationships/hyperlink" Target="https://podminky.urs.cz/item/CS_URS_2023_01/966075211" TargetMode="External" /><Relationship Id="rId15" Type="http://schemas.openxmlformats.org/officeDocument/2006/relationships/hyperlink" Target="https://podminky.urs.cz/item/CS_URS_2023_01/966077121" TargetMode="External" /><Relationship Id="rId16" Type="http://schemas.openxmlformats.org/officeDocument/2006/relationships/hyperlink" Target="https://podminky.urs.cz/item/CS_URS_2023_01/997221131" TargetMode="External" /><Relationship Id="rId17" Type="http://schemas.openxmlformats.org/officeDocument/2006/relationships/hyperlink" Target="https://podminky.urs.cz/item/CS_URS_2023_01/997321611" TargetMode="External" /><Relationship Id="rId18" Type="http://schemas.openxmlformats.org/officeDocument/2006/relationships/hyperlink" Target="https://podminky.urs.cz/item/CS_URS_2023_01/997321511" TargetMode="External" /><Relationship Id="rId19" Type="http://schemas.openxmlformats.org/officeDocument/2006/relationships/hyperlink" Target="https://podminky.urs.cz/item/CS_URS_2023_01/997321519" TargetMode="External" /><Relationship Id="rId20" Type="http://schemas.openxmlformats.org/officeDocument/2006/relationships/hyperlink" Target="https://podminky.urs.cz/item/CS_URS_2023_01/998332011" TargetMode="External" /><Relationship Id="rId21" Type="http://schemas.openxmlformats.org/officeDocument/2006/relationships/hyperlink" Target="https://podminky.urs.cz/item/CS_URS_2023_01/998767101" TargetMode="External" /><Relationship Id="rId2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5101301" TargetMode="External" /><Relationship Id="rId2" Type="http://schemas.openxmlformats.org/officeDocument/2006/relationships/hyperlink" Target="https://podminky.urs.cz/item/CS_URS_2023_01/121151124" TargetMode="External" /><Relationship Id="rId3" Type="http://schemas.openxmlformats.org/officeDocument/2006/relationships/hyperlink" Target="https://podminky.urs.cz/item/CS_URS_2023_01/124253100" TargetMode="External" /><Relationship Id="rId4" Type="http://schemas.openxmlformats.org/officeDocument/2006/relationships/hyperlink" Target="https://podminky.urs.cz/item/CS_URS_2023_01/124253102" TargetMode="External" /><Relationship Id="rId5" Type="http://schemas.openxmlformats.org/officeDocument/2006/relationships/hyperlink" Target="https://podminky.urs.cz/item/CS_URS_2023_01/171151103" TargetMode="External" /><Relationship Id="rId6" Type="http://schemas.openxmlformats.org/officeDocument/2006/relationships/hyperlink" Target="https://podminky.urs.cz/item/CS_URS_2023_01/182251101" TargetMode="External" /><Relationship Id="rId7" Type="http://schemas.openxmlformats.org/officeDocument/2006/relationships/hyperlink" Target="https://podminky.urs.cz/item/CS_URS_2023_01/182151111" TargetMode="External" /><Relationship Id="rId8" Type="http://schemas.openxmlformats.org/officeDocument/2006/relationships/hyperlink" Target="https://podminky.urs.cz/item/CS_URS_2023_01/181951112" TargetMode="External" /><Relationship Id="rId9" Type="http://schemas.openxmlformats.org/officeDocument/2006/relationships/hyperlink" Target="https://podminky.urs.cz/item/CS_URS_2023_01/181951111" TargetMode="External" /><Relationship Id="rId10" Type="http://schemas.openxmlformats.org/officeDocument/2006/relationships/hyperlink" Target="https://podminky.urs.cz/item/CS_URS_2023_01/181351113" TargetMode="External" /><Relationship Id="rId11" Type="http://schemas.openxmlformats.org/officeDocument/2006/relationships/hyperlink" Target="https://podminky.urs.cz/item/CS_URS_2023_01/182351133" TargetMode="External" /><Relationship Id="rId12" Type="http://schemas.openxmlformats.org/officeDocument/2006/relationships/hyperlink" Target="https://podminky.urs.cz/item/CS_URS_2023_01/274315413" TargetMode="External" /><Relationship Id="rId13" Type="http://schemas.openxmlformats.org/officeDocument/2006/relationships/hyperlink" Target="https://podminky.urs.cz/item/CS_URS_2023_01/321351010" TargetMode="External" /><Relationship Id="rId14" Type="http://schemas.openxmlformats.org/officeDocument/2006/relationships/hyperlink" Target="https://podminky.urs.cz/item/CS_URS_2023_01/321352010" TargetMode="External" /><Relationship Id="rId15" Type="http://schemas.openxmlformats.org/officeDocument/2006/relationships/hyperlink" Target="https://podminky.urs.cz/item/CS_URS_2023_01/321368211" TargetMode="External" /><Relationship Id="rId16" Type="http://schemas.openxmlformats.org/officeDocument/2006/relationships/hyperlink" Target="https://podminky.urs.cz/item/CS_URS_2023_01/451315126" TargetMode="External" /><Relationship Id="rId17" Type="http://schemas.openxmlformats.org/officeDocument/2006/relationships/hyperlink" Target="https://podminky.urs.cz/item/CS_URS_2023_01/463211141" TargetMode="External" /><Relationship Id="rId18" Type="http://schemas.openxmlformats.org/officeDocument/2006/relationships/hyperlink" Target="https://podminky.urs.cz/item/CS_URS_2023_01/463211153" TargetMode="External" /><Relationship Id="rId19" Type="http://schemas.openxmlformats.org/officeDocument/2006/relationships/hyperlink" Target="https://podminky.urs.cz/item/CS_URS_2023_01/167151111" TargetMode="External" /><Relationship Id="rId20" Type="http://schemas.openxmlformats.org/officeDocument/2006/relationships/hyperlink" Target="https://podminky.urs.cz/item/CS_URS_2023_01/162351103" TargetMode="External" /><Relationship Id="rId21" Type="http://schemas.openxmlformats.org/officeDocument/2006/relationships/hyperlink" Target="https://podminky.urs.cz/item/CS_URS_2023_01/162651111" TargetMode="External" /><Relationship Id="rId22" Type="http://schemas.openxmlformats.org/officeDocument/2006/relationships/hyperlink" Target="https://podminky.urs.cz/item/CS_URS_2023_01/998332011" TargetMode="External" /><Relationship Id="rId2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4253100" TargetMode="External" /><Relationship Id="rId2" Type="http://schemas.openxmlformats.org/officeDocument/2006/relationships/hyperlink" Target="https://podminky.urs.cz/item/CS_URS_2023_01/171151103" TargetMode="External" /><Relationship Id="rId3" Type="http://schemas.openxmlformats.org/officeDocument/2006/relationships/hyperlink" Target="https://podminky.urs.cz/item/CS_URS_2023_01/181951112" TargetMode="External" /><Relationship Id="rId4" Type="http://schemas.openxmlformats.org/officeDocument/2006/relationships/hyperlink" Target="https://podminky.urs.cz/item/CS_URS_2023_01/321321116" TargetMode="External" /><Relationship Id="rId5" Type="http://schemas.openxmlformats.org/officeDocument/2006/relationships/hyperlink" Target="https://podminky.urs.cz/item/CS_URS_2023_01/321351010" TargetMode="External" /><Relationship Id="rId6" Type="http://schemas.openxmlformats.org/officeDocument/2006/relationships/hyperlink" Target="https://podminky.urs.cz/item/CS_URS_2023_01/321352010" TargetMode="External" /><Relationship Id="rId7" Type="http://schemas.openxmlformats.org/officeDocument/2006/relationships/hyperlink" Target="https://podminky.urs.cz/item/CS_URS_2023_01/321368211" TargetMode="External" /><Relationship Id="rId8" Type="http://schemas.openxmlformats.org/officeDocument/2006/relationships/hyperlink" Target="https://podminky.urs.cz/item/CS_URS_2023_01/167151101" TargetMode="External" /><Relationship Id="rId9" Type="http://schemas.openxmlformats.org/officeDocument/2006/relationships/hyperlink" Target="https://podminky.urs.cz/item/CS_URS_2023_01/162351103" TargetMode="External" /><Relationship Id="rId10" Type="http://schemas.openxmlformats.org/officeDocument/2006/relationships/hyperlink" Target="https://podminky.urs.cz/item/CS_URS_2023_01/162651111" TargetMode="External" /><Relationship Id="rId11" Type="http://schemas.openxmlformats.org/officeDocument/2006/relationships/hyperlink" Target="https://podminky.urs.cz/item/CS_URS_2023_01/998332011" TargetMode="External" /><Relationship Id="rId1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51101" TargetMode="External" /><Relationship Id="rId2" Type="http://schemas.openxmlformats.org/officeDocument/2006/relationships/hyperlink" Target="https://podminky.urs.cz/item/CS_URS_2022_01/112155311" TargetMode="External" /><Relationship Id="rId3" Type="http://schemas.openxmlformats.org/officeDocument/2006/relationships/hyperlink" Target="https://podminky.urs.cz/item/CS_URS_2023_01/112155115" TargetMode="External" /><Relationship Id="rId4" Type="http://schemas.openxmlformats.org/officeDocument/2006/relationships/hyperlink" Target="https://podminky.urs.cz/item/CS_URS_2023_01/112155121" TargetMode="External" /><Relationship Id="rId5" Type="http://schemas.openxmlformats.org/officeDocument/2006/relationships/hyperlink" Target="https://podminky.urs.cz/item/CS_URS_2023_01/112155125" TargetMode="External" /><Relationship Id="rId6" Type="http://schemas.openxmlformats.org/officeDocument/2006/relationships/hyperlink" Target="https://podminky.urs.cz/item/CS_URS_2022_01/112101101" TargetMode="External" /><Relationship Id="rId7" Type="http://schemas.openxmlformats.org/officeDocument/2006/relationships/hyperlink" Target="https://podminky.urs.cz/item/CS_URS_2022_01/112101102" TargetMode="External" /><Relationship Id="rId8" Type="http://schemas.openxmlformats.org/officeDocument/2006/relationships/hyperlink" Target="https://podminky.urs.cz/item/CS_URS_2022_01/112101103" TargetMode="External" /><Relationship Id="rId9" Type="http://schemas.openxmlformats.org/officeDocument/2006/relationships/hyperlink" Target="https://podminky.urs.cz/item/CS_URS_2022_01/112251101" TargetMode="External" /><Relationship Id="rId10" Type="http://schemas.openxmlformats.org/officeDocument/2006/relationships/hyperlink" Target="https://podminky.urs.cz/item/CS_URS_2022_01/112251102" TargetMode="External" /><Relationship Id="rId11" Type="http://schemas.openxmlformats.org/officeDocument/2006/relationships/hyperlink" Target="https://podminky.urs.cz/item/CS_URS_2022_01/112251103" TargetMode="External" /><Relationship Id="rId12" Type="http://schemas.openxmlformats.org/officeDocument/2006/relationships/hyperlink" Target="https://podminky.urs.cz/item/CS_URS_2022_01/162201401" TargetMode="External" /><Relationship Id="rId13" Type="http://schemas.openxmlformats.org/officeDocument/2006/relationships/hyperlink" Target="https://podminky.urs.cz/item/CS_URS_2022_01/162201402" TargetMode="External" /><Relationship Id="rId14" Type="http://schemas.openxmlformats.org/officeDocument/2006/relationships/hyperlink" Target="https://podminky.urs.cz/item/CS_URS_2022_01/162201403" TargetMode="External" /><Relationship Id="rId15" Type="http://schemas.openxmlformats.org/officeDocument/2006/relationships/hyperlink" Target="https://podminky.urs.cz/item/CS_URS_2022_01/162201411" TargetMode="External" /><Relationship Id="rId16" Type="http://schemas.openxmlformats.org/officeDocument/2006/relationships/hyperlink" Target="https://podminky.urs.cz/item/CS_URS_2022_01/162201412" TargetMode="External" /><Relationship Id="rId17" Type="http://schemas.openxmlformats.org/officeDocument/2006/relationships/hyperlink" Target="https://podminky.urs.cz/item/CS_URS_2022_01/162201413" TargetMode="External" /><Relationship Id="rId18" Type="http://schemas.openxmlformats.org/officeDocument/2006/relationships/hyperlink" Target="https://podminky.urs.cz/item/CS_URS_2022_01/162201421" TargetMode="External" /><Relationship Id="rId19" Type="http://schemas.openxmlformats.org/officeDocument/2006/relationships/hyperlink" Target="https://podminky.urs.cz/item/CS_URS_2022_01/162201422" TargetMode="External" /><Relationship Id="rId20" Type="http://schemas.openxmlformats.org/officeDocument/2006/relationships/hyperlink" Target="https://podminky.urs.cz/item/CS_URS_2022_01/162201423" TargetMode="External" /><Relationship Id="rId2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3101113" TargetMode="External" /><Relationship Id="rId2" Type="http://schemas.openxmlformats.org/officeDocument/2006/relationships/hyperlink" Target="https://podminky.urs.cz/item/CS_URS_2023_01/184102113" TargetMode="External" /><Relationship Id="rId3" Type="http://schemas.openxmlformats.org/officeDocument/2006/relationships/hyperlink" Target="https://podminky.urs.cz/item/CS_URS_2022_01/183111114" TargetMode="External" /><Relationship Id="rId4" Type="http://schemas.openxmlformats.org/officeDocument/2006/relationships/hyperlink" Target="https://podminky.urs.cz/item/CS_URS_2022_01/184102121" TargetMode="External" /><Relationship Id="rId5" Type="http://schemas.openxmlformats.org/officeDocument/2006/relationships/hyperlink" Target="https://podminky.urs.cz/item/CS_URS_2023_01/184807911" TargetMode="External" /><Relationship Id="rId6" Type="http://schemas.openxmlformats.org/officeDocument/2006/relationships/hyperlink" Target="https://podminky.urs.cz/item/CS_URS_2022_01/185804311" TargetMode="External" /><Relationship Id="rId7" Type="http://schemas.openxmlformats.org/officeDocument/2006/relationships/hyperlink" Target="https://podminky.urs.cz/item/CS_URS_2023_01/185804312" TargetMode="External" /><Relationship Id="rId8" Type="http://schemas.openxmlformats.org/officeDocument/2006/relationships/hyperlink" Target="https://podminky.urs.cz/item/CS_URS_2023_01/181451122" TargetMode="External" /><Relationship Id="rId9" Type="http://schemas.openxmlformats.org/officeDocument/2006/relationships/hyperlink" Target="https://podminky.urs.cz/item/CS_URS_2022_01/181451131" TargetMode="External" /><Relationship Id="rId10" Type="http://schemas.openxmlformats.org/officeDocument/2006/relationships/hyperlink" Target="https://podminky.urs.cz/item/CS_URS_2023_01/184911431" TargetMode="External" /><Relationship Id="rId11" Type="http://schemas.openxmlformats.org/officeDocument/2006/relationships/hyperlink" Target="https://podminky.urs.cz/item/CS_URS_2022_01/998231311" TargetMode="External" /><Relationship Id="rId12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35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37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23.25" customHeight="1">
      <c r="B23" s="20"/>
      <c r="C23" s="21"/>
      <c r="D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54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55</v>
      </c>
      <c r="AI60" s="41"/>
      <c r="AJ60" s="41"/>
      <c r="AK60" s="41"/>
      <c r="AL60" s="41"/>
      <c r="AM60" s="63" t="s">
        <v>56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58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55</v>
      </c>
      <c r="AI75" s="41"/>
      <c r="AJ75" s="41"/>
      <c r="AK75" s="41"/>
      <c r="AL75" s="41"/>
      <c r="AM75" s="63" t="s">
        <v>56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59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31_2023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var2_JIHLÁVKA, PROSTŘEDKOVICE, REVITALIZACE TOKU (PMO)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Prostředkovice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24. 10. 2023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Povodí Moravy, s.p.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60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>Envicons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61</v>
      </c>
      <c r="D92" s="93"/>
      <c r="E92" s="93"/>
      <c r="F92" s="93"/>
      <c r="G92" s="93"/>
      <c r="H92" s="94"/>
      <c r="I92" s="95" t="s">
        <v>62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63</v>
      </c>
      <c r="AH92" s="93"/>
      <c r="AI92" s="93"/>
      <c r="AJ92" s="93"/>
      <c r="AK92" s="93"/>
      <c r="AL92" s="93"/>
      <c r="AM92" s="93"/>
      <c r="AN92" s="95" t="s">
        <v>64</v>
      </c>
      <c r="AO92" s="93"/>
      <c r="AP92" s="97"/>
      <c r="AQ92" s="98" t="s">
        <v>65</v>
      </c>
      <c r="AR92" s="43"/>
      <c r="AS92" s="99" t="s">
        <v>66</v>
      </c>
      <c r="AT92" s="100" t="s">
        <v>67</v>
      </c>
      <c r="AU92" s="100" t="s">
        <v>68</v>
      </c>
      <c r="AV92" s="100" t="s">
        <v>69</v>
      </c>
      <c r="AW92" s="100" t="s">
        <v>70</v>
      </c>
      <c r="AX92" s="100" t="s">
        <v>71</v>
      </c>
      <c r="AY92" s="100" t="s">
        <v>72</v>
      </c>
      <c r="AZ92" s="100" t="s">
        <v>73</v>
      </c>
      <c r="BA92" s="100" t="s">
        <v>74</v>
      </c>
      <c r="BB92" s="100" t="s">
        <v>75</v>
      </c>
      <c r="BC92" s="100" t="s">
        <v>76</v>
      </c>
      <c r="BD92" s="101" t="s">
        <v>77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ROUND(AG95+AG96+SUM(AG99:AG101),2)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ROUND(AS95+AS96+SUM(AS99:AS101),2)</f>
        <v>0</v>
      </c>
      <c r="AT94" s="113">
        <f>ROUND(SUM(AV94:AW94),2)</f>
        <v>0</v>
      </c>
      <c r="AU94" s="114">
        <f>ROUND(AU95+AU96+SUM(AU99:AU101),5)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ROUND(AZ95+AZ96+SUM(AZ99:AZ101),2)</f>
        <v>0</v>
      </c>
      <c r="BA94" s="113">
        <f>ROUND(BA95+BA96+SUM(BA99:BA101),2)</f>
        <v>0</v>
      </c>
      <c r="BB94" s="113">
        <f>ROUND(BB95+BB96+SUM(BB99:BB101),2)</f>
        <v>0</v>
      </c>
      <c r="BC94" s="113">
        <f>ROUND(BC95+BC96+SUM(BC99:BC101),2)</f>
        <v>0</v>
      </c>
      <c r="BD94" s="115">
        <f>ROUND(BD95+BD96+SUM(BD99:BD101),2)</f>
        <v>0</v>
      </c>
      <c r="BE94" s="6"/>
      <c r="BS94" s="116" t="s">
        <v>79</v>
      </c>
      <c r="BT94" s="116" t="s">
        <v>80</v>
      </c>
      <c r="BU94" s="117" t="s">
        <v>81</v>
      </c>
      <c r="BV94" s="116" t="s">
        <v>82</v>
      </c>
      <c r="BW94" s="116" t="s">
        <v>5</v>
      </c>
      <c r="BX94" s="116" t="s">
        <v>83</v>
      </c>
      <c r="CL94" s="116" t="s">
        <v>1</v>
      </c>
    </row>
    <row r="95" s="7" customFormat="1" ht="16.5" customHeight="1">
      <c r="A95" s="118" t="s">
        <v>84</v>
      </c>
      <c r="B95" s="119"/>
      <c r="C95" s="120"/>
      <c r="D95" s="121" t="s">
        <v>85</v>
      </c>
      <c r="E95" s="121"/>
      <c r="F95" s="121"/>
      <c r="G95" s="121"/>
      <c r="H95" s="121"/>
      <c r="I95" s="122"/>
      <c r="J95" s="121" t="s">
        <v>86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'SO-00 - VRN'!J30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87</v>
      </c>
      <c r="AR95" s="125"/>
      <c r="AS95" s="126">
        <v>0</v>
      </c>
      <c r="AT95" s="127">
        <f>ROUND(SUM(AV95:AW95),2)</f>
        <v>0</v>
      </c>
      <c r="AU95" s="128">
        <f>'SO-00 - VRN'!P117</f>
        <v>0</v>
      </c>
      <c r="AV95" s="127">
        <f>'SO-00 - VRN'!J33</f>
        <v>0</v>
      </c>
      <c r="AW95" s="127">
        <f>'SO-00 - VRN'!J34</f>
        <v>0</v>
      </c>
      <c r="AX95" s="127">
        <f>'SO-00 - VRN'!J35</f>
        <v>0</v>
      </c>
      <c r="AY95" s="127">
        <f>'SO-00 - VRN'!J36</f>
        <v>0</v>
      </c>
      <c r="AZ95" s="127">
        <f>'SO-00 - VRN'!F33</f>
        <v>0</v>
      </c>
      <c r="BA95" s="127">
        <f>'SO-00 - VRN'!F34</f>
        <v>0</v>
      </c>
      <c r="BB95" s="127">
        <f>'SO-00 - VRN'!F35</f>
        <v>0</v>
      </c>
      <c r="BC95" s="127">
        <f>'SO-00 - VRN'!F36</f>
        <v>0</v>
      </c>
      <c r="BD95" s="129">
        <f>'SO-00 - VRN'!F37</f>
        <v>0</v>
      </c>
      <c r="BE95" s="7"/>
      <c r="BT95" s="130" t="s">
        <v>88</v>
      </c>
      <c r="BV95" s="130" t="s">
        <v>82</v>
      </c>
      <c r="BW95" s="130" t="s">
        <v>89</v>
      </c>
      <c r="BX95" s="130" t="s">
        <v>5</v>
      </c>
      <c r="CL95" s="130" t="s">
        <v>1</v>
      </c>
      <c r="CM95" s="130" t="s">
        <v>90</v>
      </c>
    </row>
    <row r="96" s="7" customFormat="1" ht="16.5" customHeight="1">
      <c r="A96" s="7"/>
      <c r="B96" s="119"/>
      <c r="C96" s="120"/>
      <c r="D96" s="121" t="s">
        <v>91</v>
      </c>
      <c r="E96" s="121"/>
      <c r="F96" s="121"/>
      <c r="G96" s="121"/>
      <c r="H96" s="121"/>
      <c r="I96" s="122"/>
      <c r="J96" s="121" t="s">
        <v>92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31">
        <f>ROUND(SUM(AG97:AG98),2)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87</v>
      </c>
      <c r="AR96" s="125"/>
      <c r="AS96" s="126">
        <f>ROUND(SUM(AS97:AS98),2)</f>
        <v>0</v>
      </c>
      <c r="AT96" s="127">
        <f>ROUND(SUM(AV96:AW96),2)</f>
        <v>0</v>
      </c>
      <c r="AU96" s="128">
        <f>ROUND(SUM(AU97:AU98),5)</f>
        <v>0</v>
      </c>
      <c r="AV96" s="127">
        <f>ROUND(AZ96*L29,2)</f>
        <v>0</v>
      </c>
      <c r="AW96" s="127">
        <f>ROUND(BA96*L30,2)</f>
        <v>0</v>
      </c>
      <c r="AX96" s="127">
        <f>ROUND(BB96*L29,2)</f>
        <v>0</v>
      </c>
      <c r="AY96" s="127">
        <f>ROUND(BC96*L30,2)</f>
        <v>0</v>
      </c>
      <c r="AZ96" s="127">
        <f>ROUND(SUM(AZ97:AZ98),2)</f>
        <v>0</v>
      </c>
      <c r="BA96" s="127">
        <f>ROUND(SUM(BA97:BA98),2)</f>
        <v>0</v>
      </c>
      <c r="BB96" s="127">
        <f>ROUND(SUM(BB97:BB98),2)</f>
        <v>0</v>
      </c>
      <c r="BC96" s="127">
        <f>ROUND(SUM(BC97:BC98),2)</f>
        <v>0</v>
      </c>
      <c r="BD96" s="129">
        <f>ROUND(SUM(BD97:BD98),2)</f>
        <v>0</v>
      </c>
      <c r="BE96" s="7"/>
      <c r="BS96" s="130" t="s">
        <v>79</v>
      </c>
      <c r="BT96" s="130" t="s">
        <v>88</v>
      </c>
      <c r="BU96" s="130" t="s">
        <v>81</v>
      </c>
      <c r="BV96" s="130" t="s">
        <v>82</v>
      </c>
      <c r="BW96" s="130" t="s">
        <v>93</v>
      </c>
      <c r="BX96" s="130" t="s">
        <v>5</v>
      </c>
      <c r="CL96" s="130" t="s">
        <v>1</v>
      </c>
      <c r="CM96" s="130" t="s">
        <v>90</v>
      </c>
    </row>
    <row r="97" s="4" customFormat="1" ht="16.5" customHeight="1">
      <c r="A97" s="118" t="s">
        <v>84</v>
      </c>
      <c r="B97" s="69"/>
      <c r="C97" s="132"/>
      <c r="D97" s="132"/>
      <c r="E97" s="133" t="s">
        <v>94</v>
      </c>
      <c r="F97" s="133"/>
      <c r="G97" s="133"/>
      <c r="H97" s="133"/>
      <c r="I97" s="133"/>
      <c r="J97" s="132"/>
      <c r="K97" s="133" t="s">
        <v>95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'SO 01.1 - Demolice'!J32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96</v>
      </c>
      <c r="AR97" s="71"/>
      <c r="AS97" s="136">
        <v>0</v>
      </c>
      <c r="AT97" s="137">
        <f>ROUND(SUM(AV97:AW97),2)</f>
        <v>0</v>
      </c>
      <c r="AU97" s="138">
        <f>'SO 01.1 - Demolice'!P125</f>
        <v>0</v>
      </c>
      <c r="AV97" s="137">
        <f>'SO 01.1 - Demolice'!J35</f>
        <v>0</v>
      </c>
      <c r="AW97" s="137">
        <f>'SO 01.1 - Demolice'!J36</f>
        <v>0</v>
      </c>
      <c r="AX97" s="137">
        <f>'SO 01.1 - Demolice'!J37</f>
        <v>0</v>
      </c>
      <c r="AY97" s="137">
        <f>'SO 01.1 - Demolice'!J38</f>
        <v>0</v>
      </c>
      <c r="AZ97" s="137">
        <f>'SO 01.1 - Demolice'!F35</f>
        <v>0</v>
      </c>
      <c r="BA97" s="137">
        <f>'SO 01.1 - Demolice'!F36</f>
        <v>0</v>
      </c>
      <c r="BB97" s="137">
        <f>'SO 01.1 - Demolice'!F37</f>
        <v>0</v>
      </c>
      <c r="BC97" s="137">
        <f>'SO 01.1 - Demolice'!F38</f>
        <v>0</v>
      </c>
      <c r="BD97" s="139">
        <f>'SO 01.1 - Demolice'!F39</f>
        <v>0</v>
      </c>
      <c r="BE97" s="4"/>
      <c r="BT97" s="140" t="s">
        <v>90</v>
      </c>
      <c r="BV97" s="140" t="s">
        <v>82</v>
      </c>
      <c r="BW97" s="140" t="s">
        <v>97</v>
      </c>
      <c r="BX97" s="140" t="s">
        <v>93</v>
      </c>
      <c r="CL97" s="140" t="s">
        <v>1</v>
      </c>
    </row>
    <row r="98" s="4" customFormat="1" ht="16.5" customHeight="1">
      <c r="A98" s="118" t="s">
        <v>84</v>
      </c>
      <c r="B98" s="69"/>
      <c r="C98" s="132"/>
      <c r="D98" s="132"/>
      <c r="E98" s="133" t="s">
        <v>98</v>
      </c>
      <c r="F98" s="133"/>
      <c r="G98" s="133"/>
      <c r="H98" s="133"/>
      <c r="I98" s="133"/>
      <c r="J98" s="132"/>
      <c r="K98" s="133" t="s">
        <v>92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'SO 01.2 - Revitalizace toku'!J32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96</v>
      </c>
      <c r="AR98" s="71"/>
      <c r="AS98" s="136">
        <v>0</v>
      </c>
      <c r="AT98" s="137">
        <f>ROUND(SUM(AV98:AW98),2)</f>
        <v>0</v>
      </c>
      <c r="AU98" s="138">
        <f>'SO 01.2 - Revitalizace toku'!P124</f>
        <v>0</v>
      </c>
      <c r="AV98" s="137">
        <f>'SO 01.2 - Revitalizace toku'!J35</f>
        <v>0</v>
      </c>
      <c r="AW98" s="137">
        <f>'SO 01.2 - Revitalizace toku'!J36</f>
        <v>0</v>
      </c>
      <c r="AX98" s="137">
        <f>'SO 01.2 - Revitalizace toku'!J37</f>
        <v>0</v>
      </c>
      <c r="AY98" s="137">
        <f>'SO 01.2 - Revitalizace toku'!J38</f>
        <v>0</v>
      </c>
      <c r="AZ98" s="137">
        <f>'SO 01.2 - Revitalizace toku'!F35</f>
        <v>0</v>
      </c>
      <c r="BA98" s="137">
        <f>'SO 01.2 - Revitalizace toku'!F36</f>
        <v>0</v>
      </c>
      <c r="BB98" s="137">
        <f>'SO 01.2 - Revitalizace toku'!F37</f>
        <v>0</v>
      </c>
      <c r="BC98" s="137">
        <f>'SO 01.2 - Revitalizace toku'!F38</f>
        <v>0</v>
      </c>
      <c r="BD98" s="139">
        <f>'SO 01.2 - Revitalizace toku'!F39</f>
        <v>0</v>
      </c>
      <c r="BE98" s="4"/>
      <c r="BT98" s="140" t="s">
        <v>90</v>
      </c>
      <c r="BV98" s="140" t="s">
        <v>82</v>
      </c>
      <c r="BW98" s="140" t="s">
        <v>99</v>
      </c>
      <c r="BX98" s="140" t="s">
        <v>93</v>
      </c>
      <c r="CL98" s="140" t="s">
        <v>1</v>
      </c>
    </row>
    <row r="99" s="7" customFormat="1" ht="16.5" customHeight="1">
      <c r="A99" s="118" t="s">
        <v>84</v>
      </c>
      <c r="B99" s="119"/>
      <c r="C99" s="120"/>
      <c r="D99" s="121" t="s">
        <v>100</v>
      </c>
      <c r="E99" s="121"/>
      <c r="F99" s="121"/>
      <c r="G99" s="121"/>
      <c r="H99" s="121"/>
      <c r="I99" s="122"/>
      <c r="J99" s="121" t="s">
        <v>101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'SO-03 - Paralelní koryto'!J30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87</v>
      </c>
      <c r="AR99" s="125"/>
      <c r="AS99" s="126">
        <v>0</v>
      </c>
      <c r="AT99" s="127">
        <f>ROUND(SUM(AV99:AW99),2)</f>
        <v>0</v>
      </c>
      <c r="AU99" s="128">
        <f>'SO-03 - Paralelní koryto'!P122</f>
        <v>0</v>
      </c>
      <c r="AV99" s="127">
        <f>'SO-03 - Paralelní koryto'!J33</f>
        <v>0</v>
      </c>
      <c r="AW99" s="127">
        <f>'SO-03 - Paralelní koryto'!J34</f>
        <v>0</v>
      </c>
      <c r="AX99" s="127">
        <f>'SO-03 - Paralelní koryto'!J35</f>
        <v>0</v>
      </c>
      <c r="AY99" s="127">
        <f>'SO-03 - Paralelní koryto'!J36</f>
        <v>0</v>
      </c>
      <c r="AZ99" s="127">
        <f>'SO-03 - Paralelní koryto'!F33</f>
        <v>0</v>
      </c>
      <c r="BA99" s="127">
        <f>'SO-03 - Paralelní koryto'!F34</f>
        <v>0</v>
      </c>
      <c r="BB99" s="127">
        <f>'SO-03 - Paralelní koryto'!F35</f>
        <v>0</v>
      </c>
      <c r="BC99" s="127">
        <f>'SO-03 - Paralelní koryto'!F36</f>
        <v>0</v>
      </c>
      <c r="BD99" s="129">
        <f>'SO-03 - Paralelní koryto'!F37</f>
        <v>0</v>
      </c>
      <c r="BE99" s="7"/>
      <c r="BT99" s="130" t="s">
        <v>88</v>
      </c>
      <c r="BV99" s="130" t="s">
        <v>82</v>
      </c>
      <c r="BW99" s="130" t="s">
        <v>102</v>
      </c>
      <c r="BX99" s="130" t="s">
        <v>5</v>
      </c>
      <c r="CL99" s="130" t="s">
        <v>1</v>
      </c>
      <c r="CM99" s="130" t="s">
        <v>90</v>
      </c>
    </row>
    <row r="100" s="7" customFormat="1" ht="16.5" customHeight="1">
      <c r="A100" s="118" t="s">
        <v>84</v>
      </c>
      <c r="B100" s="119"/>
      <c r="C100" s="120"/>
      <c r="D100" s="121" t="s">
        <v>103</v>
      </c>
      <c r="E100" s="121"/>
      <c r="F100" s="121"/>
      <c r="G100" s="121"/>
      <c r="H100" s="121"/>
      <c r="I100" s="122"/>
      <c r="J100" s="121" t="s">
        <v>104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'SO-05 - Přeložky'!J30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87</v>
      </c>
      <c r="AR100" s="125"/>
      <c r="AS100" s="126">
        <v>0</v>
      </c>
      <c r="AT100" s="127">
        <f>ROUND(SUM(AV100:AW100),2)</f>
        <v>0</v>
      </c>
      <c r="AU100" s="128">
        <f>'SO-05 - Přeložky'!P118</f>
        <v>0</v>
      </c>
      <c r="AV100" s="127">
        <f>'SO-05 - Přeložky'!J33</f>
        <v>0</v>
      </c>
      <c r="AW100" s="127">
        <f>'SO-05 - Přeložky'!J34</f>
        <v>0</v>
      </c>
      <c r="AX100" s="127">
        <f>'SO-05 - Přeložky'!J35</f>
        <v>0</v>
      </c>
      <c r="AY100" s="127">
        <f>'SO-05 - Přeložky'!J36</f>
        <v>0</v>
      </c>
      <c r="AZ100" s="127">
        <f>'SO-05 - Přeložky'!F33</f>
        <v>0</v>
      </c>
      <c r="BA100" s="127">
        <f>'SO-05 - Přeložky'!F34</f>
        <v>0</v>
      </c>
      <c r="BB100" s="127">
        <f>'SO-05 - Přeložky'!F35</f>
        <v>0</v>
      </c>
      <c r="BC100" s="127">
        <f>'SO-05 - Přeložky'!F36</f>
        <v>0</v>
      </c>
      <c r="BD100" s="129">
        <f>'SO-05 - Přeložky'!F37</f>
        <v>0</v>
      </c>
      <c r="BE100" s="7"/>
      <c r="BT100" s="130" t="s">
        <v>88</v>
      </c>
      <c r="BV100" s="130" t="s">
        <v>82</v>
      </c>
      <c r="BW100" s="130" t="s">
        <v>105</v>
      </c>
      <c r="BX100" s="130" t="s">
        <v>5</v>
      </c>
      <c r="CL100" s="130" t="s">
        <v>1</v>
      </c>
      <c r="CM100" s="130" t="s">
        <v>90</v>
      </c>
    </row>
    <row r="101" s="7" customFormat="1" ht="16.5" customHeight="1">
      <c r="A101" s="7"/>
      <c r="B101" s="119"/>
      <c r="C101" s="120"/>
      <c r="D101" s="121" t="s">
        <v>106</v>
      </c>
      <c r="E101" s="121"/>
      <c r="F101" s="121"/>
      <c r="G101" s="121"/>
      <c r="H101" s="121"/>
      <c r="I101" s="122"/>
      <c r="J101" s="121" t="s">
        <v>107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31">
        <f>ROUND(SUM(AG102:AG103),2)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87</v>
      </c>
      <c r="AR101" s="125"/>
      <c r="AS101" s="126">
        <f>ROUND(SUM(AS102:AS103),2)</f>
        <v>0</v>
      </c>
      <c r="AT101" s="127">
        <f>ROUND(SUM(AV101:AW101),2)</f>
        <v>0</v>
      </c>
      <c r="AU101" s="128">
        <f>ROUND(SUM(AU102:AU103),5)</f>
        <v>0</v>
      </c>
      <c r="AV101" s="127">
        <f>ROUND(AZ101*L29,2)</f>
        <v>0</v>
      </c>
      <c r="AW101" s="127">
        <f>ROUND(BA101*L30,2)</f>
        <v>0</v>
      </c>
      <c r="AX101" s="127">
        <f>ROUND(BB101*L29,2)</f>
        <v>0</v>
      </c>
      <c r="AY101" s="127">
        <f>ROUND(BC101*L30,2)</f>
        <v>0</v>
      </c>
      <c r="AZ101" s="127">
        <f>ROUND(SUM(AZ102:AZ103),2)</f>
        <v>0</v>
      </c>
      <c r="BA101" s="127">
        <f>ROUND(SUM(BA102:BA103),2)</f>
        <v>0</v>
      </c>
      <c r="BB101" s="127">
        <f>ROUND(SUM(BB102:BB103),2)</f>
        <v>0</v>
      </c>
      <c r="BC101" s="127">
        <f>ROUND(SUM(BC102:BC103),2)</f>
        <v>0</v>
      </c>
      <c r="BD101" s="129">
        <f>ROUND(SUM(BD102:BD103),2)</f>
        <v>0</v>
      </c>
      <c r="BE101" s="7"/>
      <c r="BS101" s="130" t="s">
        <v>79</v>
      </c>
      <c r="BT101" s="130" t="s">
        <v>88</v>
      </c>
      <c r="BU101" s="130" t="s">
        <v>81</v>
      </c>
      <c r="BV101" s="130" t="s">
        <v>82</v>
      </c>
      <c r="BW101" s="130" t="s">
        <v>108</v>
      </c>
      <c r="BX101" s="130" t="s">
        <v>5</v>
      </c>
      <c r="CL101" s="130" t="s">
        <v>1</v>
      </c>
      <c r="CM101" s="130" t="s">
        <v>90</v>
      </c>
    </row>
    <row r="102" s="4" customFormat="1" ht="16.5" customHeight="1">
      <c r="A102" s="118" t="s">
        <v>84</v>
      </c>
      <c r="B102" s="69"/>
      <c r="C102" s="132"/>
      <c r="D102" s="132"/>
      <c r="E102" s="133" t="s">
        <v>109</v>
      </c>
      <c r="F102" s="133"/>
      <c r="G102" s="133"/>
      <c r="H102" s="133"/>
      <c r="I102" s="133"/>
      <c r="J102" s="132"/>
      <c r="K102" s="133" t="s">
        <v>110</v>
      </c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4">
        <f>'SO 06.1 - Kácení'!J32</f>
        <v>0</v>
      </c>
      <c r="AH102" s="132"/>
      <c r="AI102" s="132"/>
      <c r="AJ102" s="132"/>
      <c r="AK102" s="132"/>
      <c r="AL102" s="132"/>
      <c r="AM102" s="132"/>
      <c r="AN102" s="134">
        <f>SUM(AG102,AT102)</f>
        <v>0</v>
      </c>
      <c r="AO102" s="132"/>
      <c r="AP102" s="132"/>
      <c r="AQ102" s="135" t="s">
        <v>96</v>
      </c>
      <c r="AR102" s="71"/>
      <c r="AS102" s="136">
        <v>0</v>
      </c>
      <c r="AT102" s="137">
        <f>ROUND(SUM(AV102:AW102),2)</f>
        <v>0</v>
      </c>
      <c r="AU102" s="138">
        <f>'SO 06.1 - Kácení'!P122</f>
        <v>0</v>
      </c>
      <c r="AV102" s="137">
        <f>'SO 06.1 - Kácení'!J35</f>
        <v>0</v>
      </c>
      <c r="AW102" s="137">
        <f>'SO 06.1 - Kácení'!J36</f>
        <v>0</v>
      </c>
      <c r="AX102" s="137">
        <f>'SO 06.1 - Kácení'!J37</f>
        <v>0</v>
      </c>
      <c r="AY102" s="137">
        <f>'SO 06.1 - Kácení'!J38</f>
        <v>0</v>
      </c>
      <c r="AZ102" s="137">
        <f>'SO 06.1 - Kácení'!F35</f>
        <v>0</v>
      </c>
      <c r="BA102" s="137">
        <f>'SO 06.1 - Kácení'!F36</f>
        <v>0</v>
      </c>
      <c r="BB102" s="137">
        <f>'SO 06.1 - Kácení'!F37</f>
        <v>0</v>
      </c>
      <c r="BC102" s="137">
        <f>'SO 06.1 - Kácení'!F38</f>
        <v>0</v>
      </c>
      <c r="BD102" s="139">
        <f>'SO 06.1 - Kácení'!F39</f>
        <v>0</v>
      </c>
      <c r="BE102" s="4"/>
      <c r="BT102" s="140" t="s">
        <v>90</v>
      </c>
      <c r="BV102" s="140" t="s">
        <v>82</v>
      </c>
      <c r="BW102" s="140" t="s">
        <v>111</v>
      </c>
      <c r="BX102" s="140" t="s">
        <v>108</v>
      </c>
      <c r="CL102" s="140" t="s">
        <v>1</v>
      </c>
    </row>
    <row r="103" s="4" customFormat="1" ht="16.5" customHeight="1">
      <c r="A103" s="118" t="s">
        <v>84</v>
      </c>
      <c r="B103" s="69"/>
      <c r="C103" s="132"/>
      <c r="D103" s="132"/>
      <c r="E103" s="133" t="s">
        <v>112</v>
      </c>
      <c r="F103" s="133"/>
      <c r="G103" s="133"/>
      <c r="H103" s="133"/>
      <c r="I103" s="133"/>
      <c r="J103" s="132"/>
      <c r="K103" s="133" t="s">
        <v>113</v>
      </c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4">
        <f>'SO 06.2 - Výsadby'!J32</f>
        <v>0</v>
      </c>
      <c r="AH103" s="132"/>
      <c r="AI103" s="132"/>
      <c r="AJ103" s="132"/>
      <c r="AK103" s="132"/>
      <c r="AL103" s="132"/>
      <c r="AM103" s="132"/>
      <c r="AN103" s="134">
        <f>SUM(AG103,AT103)</f>
        <v>0</v>
      </c>
      <c r="AO103" s="132"/>
      <c r="AP103" s="132"/>
      <c r="AQ103" s="135" t="s">
        <v>96</v>
      </c>
      <c r="AR103" s="71"/>
      <c r="AS103" s="141">
        <v>0</v>
      </c>
      <c r="AT103" s="142">
        <f>ROUND(SUM(AV103:AW103),2)</f>
        <v>0</v>
      </c>
      <c r="AU103" s="143">
        <f>'SO 06.2 - Výsadby'!P122</f>
        <v>0</v>
      </c>
      <c r="AV103" s="142">
        <f>'SO 06.2 - Výsadby'!J35</f>
        <v>0</v>
      </c>
      <c r="AW103" s="142">
        <f>'SO 06.2 - Výsadby'!J36</f>
        <v>0</v>
      </c>
      <c r="AX103" s="142">
        <f>'SO 06.2 - Výsadby'!J37</f>
        <v>0</v>
      </c>
      <c r="AY103" s="142">
        <f>'SO 06.2 - Výsadby'!J38</f>
        <v>0</v>
      </c>
      <c r="AZ103" s="142">
        <f>'SO 06.2 - Výsadby'!F35</f>
        <v>0</v>
      </c>
      <c r="BA103" s="142">
        <f>'SO 06.2 - Výsadby'!F36</f>
        <v>0</v>
      </c>
      <c r="BB103" s="142">
        <f>'SO 06.2 - Výsadby'!F37</f>
        <v>0</v>
      </c>
      <c r="BC103" s="142">
        <f>'SO 06.2 - Výsadby'!F38</f>
        <v>0</v>
      </c>
      <c r="BD103" s="144">
        <f>'SO 06.2 - Výsadby'!F39</f>
        <v>0</v>
      </c>
      <c r="BE103" s="4"/>
      <c r="BT103" s="140" t="s">
        <v>90</v>
      </c>
      <c r="BV103" s="140" t="s">
        <v>82</v>
      </c>
      <c r="BW103" s="140" t="s">
        <v>114</v>
      </c>
      <c r="BX103" s="140" t="s">
        <v>108</v>
      </c>
      <c r="CL103" s="140" t="s">
        <v>1</v>
      </c>
    </row>
    <row r="104" s="2" customFormat="1" ht="30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43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3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sheetProtection sheet="1" formatColumns="0" formatRows="0" objects="1" scenarios="1" spinCount="100000" saltValue="RDOihhCFG7vz1pN49oP9LkbuDM6mqzFPOFAyMl8nxZD8wB2WKKS4cRzuZeFHcyCKGLy4feMKNw3Q0tc5tigVTQ==" hashValue="5PEEiT66xgO2lIgvBpKebeiuDsNCA1mZJQkd6jlIVm2nFAgRhCk6Ipc0EVEW8lV0eRAqT9bneeR+O5o7I6AbFA==" algorithmName="SHA-512" password="CC35"/>
  <mergeCells count="74">
    <mergeCell ref="L85:AJ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SO-00 - VRN'!C2" display="/"/>
    <hyperlink ref="A97" location="'SO 01.1 - Demolice'!C2" display="/"/>
    <hyperlink ref="A98" location="'SO 01.2 - Revitalizace toku'!C2" display="/"/>
    <hyperlink ref="A99" location="'SO-03 - Paralelní koryto'!C2" display="/"/>
    <hyperlink ref="A100" location="'SO-05 - Přeložky'!C2" display="/"/>
    <hyperlink ref="A102" location="'SO 06.1 - Kácení'!C2" display="/"/>
    <hyperlink ref="A103" location="'SO 06.2 - Výsadb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90</v>
      </c>
    </row>
    <row r="4" s="1" customFormat="1" ht="24.96" customHeight="1">
      <c r="B4" s="19"/>
      <c r="D4" s="147" t="s">
        <v>115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var2_JIHLÁVKA, PROSTŘEDKOVICE, REVITALIZACE TOKU (PMO)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117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24. 10. 2023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27</v>
      </c>
      <c r="F15" s="37"/>
      <c r="G15" s="37"/>
      <c r="H15" s="37"/>
      <c r="I15" s="149" t="s">
        <v>28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29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31</v>
      </c>
      <c r="E20" s="37"/>
      <c r="F20" s="37"/>
      <c r="G20" s="37"/>
      <c r="H20" s="37"/>
      <c r="I20" s="149" t="s">
        <v>25</v>
      </c>
      <c r="J20" s="140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tr">
        <f>IF('Rekapitulace stavby'!E17="","",'Rekapitulace stavby'!E17)</f>
        <v xml:space="preserve"> </v>
      </c>
      <c r="F21" s="37"/>
      <c r="G21" s="37"/>
      <c r="H21" s="37"/>
      <c r="I21" s="149" t="s">
        <v>28</v>
      </c>
      <c r="J21" s="140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34</v>
      </c>
      <c r="E23" s="37"/>
      <c r="F23" s="37"/>
      <c r="G23" s="37"/>
      <c r="H23" s="37"/>
      <c r="I23" s="149" t="s">
        <v>25</v>
      </c>
      <c r="J23" s="140" t="s">
        <v>35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36</v>
      </c>
      <c r="F24" s="37"/>
      <c r="G24" s="37"/>
      <c r="H24" s="37"/>
      <c r="I24" s="149" t="s">
        <v>28</v>
      </c>
      <c r="J24" s="140" t="s">
        <v>37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40</v>
      </c>
      <c r="E30" s="37"/>
      <c r="F30" s="37"/>
      <c r="G30" s="37"/>
      <c r="H30" s="37"/>
      <c r="I30" s="37"/>
      <c r="J30" s="159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42</v>
      </c>
      <c r="G32" s="37"/>
      <c r="H32" s="37"/>
      <c r="I32" s="160" t="s">
        <v>41</v>
      </c>
      <c r="J32" s="160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44</v>
      </c>
      <c r="E33" s="149" t="s">
        <v>45</v>
      </c>
      <c r="F33" s="162">
        <f>ROUND((SUM(BE117:BE162)),  2)</f>
        <v>0</v>
      </c>
      <c r="G33" s="37"/>
      <c r="H33" s="37"/>
      <c r="I33" s="163">
        <v>0.20999999999999999</v>
      </c>
      <c r="J33" s="162">
        <f>ROUND(((SUM(BE117:BE162))*I33),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46</v>
      </c>
      <c r="F34" s="162">
        <f>ROUND((SUM(BF117:BF162)),  2)</f>
        <v>0</v>
      </c>
      <c r="G34" s="37"/>
      <c r="H34" s="37"/>
      <c r="I34" s="163">
        <v>0.14999999999999999</v>
      </c>
      <c r="J34" s="162">
        <f>ROUND(((SUM(BF117:BF162))*I34),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47</v>
      </c>
      <c r="F35" s="162">
        <f>ROUND((SUM(BG117:BG162)),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48</v>
      </c>
      <c r="F36" s="162">
        <f>ROUND((SUM(BH117:BH162)),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49</v>
      </c>
      <c r="F37" s="162">
        <f>ROUND((SUM(BI117:BI162)),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50</v>
      </c>
      <c r="E39" s="166"/>
      <c r="F39" s="166"/>
      <c r="G39" s="167" t="s">
        <v>51</v>
      </c>
      <c r="H39" s="168" t="s">
        <v>52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53</v>
      </c>
      <c r="E50" s="172"/>
      <c r="F50" s="172"/>
      <c r="G50" s="171" t="s">
        <v>54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55</v>
      </c>
      <c r="E61" s="174"/>
      <c r="F61" s="175" t="s">
        <v>56</v>
      </c>
      <c r="G61" s="173" t="s">
        <v>55</v>
      </c>
      <c r="H61" s="174"/>
      <c r="I61" s="174"/>
      <c r="J61" s="176" t="s">
        <v>56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57</v>
      </c>
      <c r="E65" s="177"/>
      <c r="F65" s="177"/>
      <c r="G65" s="171" t="s">
        <v>58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55</v>
      </c>
      <c r="E76" s="174"/>
      <c r="F76" s="175" t="s">
        <v>56</v>
      </c>
      <c r="G76" s="173" t="s">
        <v>55</v>
      </c>
      <c r="H76" s="174"/>
      <c r="I76" s="174"/>
      <c r="J76" s="176" t="s">
        <v>56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var2_JIHLÁVKA, PROSTŘEDKOVICE, REVITALIZACE TOKU (PMO)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SO-00 -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Prostředkovice</v>
      </c>
      <c r="G89" s="39"/>
      <c r="H89" s="39"/>
      <c r="I89" s="31" t="s">
        <v>22</v>
      </c>
      <c r="J89" s="78" t="str">
        <f>IF(J12="","",J12)</f>
        <v>24. 10. 2023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Povodí Moravy, s.p. </v>
      </c>
      <c r="G91" s="39"/>
      <c r="H91" s="39"/>
      <c r="I91" s="31" t="s">
        <v>31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Envicons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119</v>
      </c>
      <c r="D94" s="184"/>
      <c r="E94" s="184"/>
      <c r="F94" s="184"/>
      <c r="G94" s="184"/>
      <c r="H94" s="184"/>
      <c r="I94" s="184"/>
      <c r="J94" s="185" t="s">
        <v>120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121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87"/>
      <c r="C97" s="188"/>
      <c r="D97" s="189" t="s">
        <v>123</v>
      </c>
      <c r="E97" s="190"/>
      <c r="F97" s="190"/>
      <c r="G97" s="190"/>
      <c r="H97" s="190"/>
      <c r="I97" s="190"/>
      <c r="J97" s="191">
        <f>J118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124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82" t="str">
        <f>E7</f>
        <v>var2_JIHLÁVKA, PROSTŘEDKOVICE, REVITALIZACE TOKU (PMO)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SO-00 - VRN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>Prostředkovice</v>
      </c>
      <c r="G111" s="39"/>
      <c r="H111" s="39"/>
      <c r="I111" s="31" t="s">
        <v>22</v>
      </c>
      <c r="J111" s="78" t="str">
        <f>IF(J12="","",J12)</f>
        <v>24. 10. 2023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 xml:space="preserve">Povodí Moravy, s.p. </v>
      </c>
      <c r="G113" s="39"/>
      <c r="H113" s="39"/>
      <c r="I113" s="31" t="s">
        <v>31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29</v>
      </c>
      <c r="D114" s="39"/>
      <c r="E114" s="39"/>
      <c r="F114" s="26" t="str">
        <f>IF(E18="","",E18)</f>
        <v>Vyplň údaj</v>
      </c>
      <c r="G114" s="39"/>
      <c r="H114" s="39"/>
      <c r="I114" s="31" t="s">
        <v>34</v>
      </c>
      <c r="J114" s="35" t="str">
        <f>E24</f>
        <v>Envicons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193"/>
      <c r="B116" s="194"/>
      <c r="C116" s="195" t="s">
        <v>125</v>
      </c>
      <c r="D116" s="196" t="s">
        <v>65</v>
      </c>
      <c r="E116" s="196" t="s">
        <v>61</v>
      </c>
      <c r="F116" s="196" t="s">
        <v>62</v>
      </c>
      <c r="G116" s="196" t="s">
        <v>126</v>
      </c>
      <c r="H116" s="196" t="s">
        <v>127</v>
      </c>
      <c r="I116" s="196" t="s">
        <v>128</v>
      </c>
      <c r="J116" s="196" t="s">
        <v>120</v>
      </c>
      <c r="K116" s="197" t="s">
        <v>129</v>
      </c>
      <c r="L116" s="198"/>
      <c r="M116" s="99" t="s">
        <v>1</v>
      </c>
      <c r="N116" s="100" t="s">
        <v>44</v>
      </c>
      <c r="O116" s="100" t="s">
        <v>130</v>
      </c>
      <c r="P116" s="100" t="s">
        <v>131</v>
      </c>
      <c r="Q116" s="100" t="s">
        <v>132</v>
      </c>
      <c r="R116" s="100" t="s">
        <v>133</v>
      </c>
      <c r="S116" s="100" t="s">
        <v>134</v>
      </c>
      <c r="T116" s="101" t="s">
        <v>135</v>
      </c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</row>
    <row r="117" s="2" customFormat="1" ht="22.8" customHeight="1">
      <c r="A117" s="37"/>
      <c r="B117" s="38"/>
      <c r="C117" s="106" t="s">
        <v>136</v>
      </c>
      <c r="D117" s="39"/>
      <c r="E117" s="39"/>
      <c r="F117" s="39"/>
      <c r="G117" s="39"/>
      <c r="H117" s="39"/>
      <c r="I117" s="39"/>
      <c r="J117" s="199">
        <f>BK117</f>
        <v>0</v>
      </c>
      <c r="K117" s="39"/>
      <c r="L117" s="43"/>
      <c r="M117" s="102"/>
      <c r="N117" s="200"/>
      <c r="O117" s="103"/>
      <c r="P117" s="201">
        <f>P118</f>
        <v>0</v>
      </c>
      <c r="Q117" s="103"/>
      <c r="R117" s="201">
        <f>R118</f>
        <v>0.0099000000000000008</v>
      </c>
      <c r="S117" s="103"/>
      <c r="T117" s="202">
        <f>T118</f>
        <v>0.01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79</v>
      </c>
      <c r="AU117" s="16" t="s">
        <v>122</v>
      </c>
      <c r="BK117" s="203">
        <f>BK118</f>
        <v>0</v>
      </c>
    </row>
    <row r="118" s="11" customFormat="1" ht="25.92" customHeight="1">
      <c r="A118" s="11"/>
      <c r="B118" s="204"/>
      <c r="C118" s="205"/>
      <c r="D118" s="206" t="s">
        <v>79</v>
      </c>
      <c r="E118" s="207" t="s">
        <v>86</v>
      </c>
      <c r="F118" s="207" t="s">
        <v>137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SUM(P119:P162)</f>
        <v>0</v>
      </c>
      <c r="Q118" s="212"/>
      <c r="R118" s="213">
        <f>SUM(R119:R162)</f>
        <v>0.0099000000000000008</v>
      </c>
      <c r="S118" s="212"/>
      <c r="T118" s="214">
        <f>SUM(T119:T162)</f>
        <v>0.01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5" t="s">
        <v>138</v>
      </c>
      <c r="AT118" s="216" t="s">
        <v>79</v>
      </c>
      <c r="AU118" s="216" t="s">
        <v>80</v>
      </c>
      <c r="AY118" s="215" t="s">
        <v>139</v>
      </c>
      <c r="BK118" s="217">
        <f>SUM(BK119:BK162)</f>
        <v>0</v>
      </c>
    </row>
    <row r="119" s="2" customFormat="1" ht="16.5" customHeight="1">
      <c r="A119" s="37"/>
      <c r="B119" s="38"/>
      <c r="C119" s="218" t="s">
        <v>88</v>
      </c>
      <c r="D119" s="218" t="s">
        <v>140</v>
      </c>
      <c r="E119" s="219" t="s">
        <v>141</v>
      </c>
      <c r="F119" s="220" t="s">
        <v>142</v>
      </c>
      <c r="G119" s="221" t="s">
        <v>143</v>
      </c>
      <c r="H119" s="222">
        <v>1</v>
      </c>
      <c r="I119" s="223"/>
      <c r="J119" s="224">
        <f>ROUND(I119*H119,2)</f>
        <v>0</v>
      </c>
      <c r="K119" s="220" t="s">
        <v>144</v>
      </c>
      <c r="L119" s="43"/>
      <c r="M119" s="225" t="s">
        <v>1</v>
      </c>
      <c r="N119" s="226" t="s">
        <v>45</v>
      </c>
      <c r="O119" s="90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9" t="s">
        <v>145</v>
      </c>
      <c r="AT119" s="229" t="s">
        <v>140</v>
      </c>
      <c r="AU119" s="229" t="s">
        <v>88</v>
      </c>
      <c r="AY119" s="16" t="s">
        <v>139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6" t="s">
        <v>88</v>
      </c>
      <c r="BK119" s="230">
        <f>ROUND(I119*H119,2)</f>
        <v>0</v>
      </c>
      <c r="BL119" s="16" t="s">
        <v>145</v>
      </c>
      <c r="BM119" s="229" t="s">
        <v>146</v>
      </c>
    </row>
    <row r="120" s="2" customFormat="1">
      <c r="A120" s="37"/>
      <c r="B120" s="38"/>
      <c r="C120" s="39"/>
      <c r="D120" s="231" t="s">
        <v>147</v>
      </c>
      <c r="E120" s="39"/>
      <c r="F120" s="232" t="s">
        <v>148</v>
      </c>
      <c r="G120" s="39"/>
      <c r="H120" s="39"/>
      <c r="I120" s="233"/>
      <c r="J120" s="39"/>
      <c r="K120" s="39"/>
      <c r="L120" s="43"/>
      <c r="M120" s="234"/>
      <c r="N120" s="235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147</v>
      </c>
      <c r="AU120" s="16" t="s">
        <v>88</v>
      </c>
    </row>
    <row r="121" s="2" customFormat="1">
      <c r="A121" s="37"/>
      <c r="B121" s="38"/>
      <c r="C121" s="39"/>
      <c r="D121" s="236" t="s">
        <v>149</v>
      </c>
      <c r="E121" s="39"/>
      <c r="F121" s="237" t="s">
        <v>150</v>
      </c>
      <c r="G121" s="39"/>
      <c r="H121" s="39"/>
      <c r="I121" s="233"/>
      <c r="J121" s="39"/>
      <c r="K121" s="39"/>
      <c r="L121" s="43"/>
      <c r="M121" s="234"/>
      <c r="N121" s="235"/>
      <c r="O121" s="90"/>
      <c r="P121" s="90"/>
      <c r="Q121" s="90"/>
      <c r="R121" s="90"/>
      <c r="S121" s="90"/>
      <c r="T121" s="91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149</v>
      </c>
      <c r="AU121" s="16" t="s">
        <v>88</v>
      </c>
    </row>
    <row r="122" s="2" customFormat="1" ht="16.5" customHeight="1">
      <c r="A122" s="37"/>
      <c r="B122" s="38"/>
      <c r="C122" s="218" t="s">
        <v>90</v>
      </c>
      <c r="D122" s="218" t="s">
        <v>140</v>
      </c>
      <c r="E122" s="219" t="s">
        <v>151</v>
      </c>
      <c r="F122" s="220" t="s">
        <v>152</v>
      </c>
      <c r="G122" s="221" t="s">
        <v>143</v>
      </c>
      <c r="H122" s="222">
        <v>1</v>
      </c>
      <c r="I122" s="223"/>
      <c r="J122" s="224">
        <f>ROUND(I122*H122,2)</f>
        <v>0</v>
      </c>
      <c r="K122" s="220" t="s">
        <v>1</v>
      </c>
      <c r="L122" s="43"/>
      <c r="M122" s="225" t="s">
        <v>1</v>
      </c>
      <c r="N122" s="226" t="s">
        <v>45</v>
      </c>
      <c r="O122" s="90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9" t="s">
        <v>145</v>
      </c>
      <c r="AT122" s="229" t="s">
        <v>140</v>
      </c>
      <c r="AU122" s="229" t="s">
        <v>88</v>
      </c>
      <c r="AY122" s="16" t="s">
        <v>139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6" t="s">
        <v>88</v>
      </c>
      <c r="BK122" s="230">
        <f>ROUND(I122*H122,2)</f>
        <v>0</v>
      </c>
      <c r="BL122" s="16" t="s">
        <v>145</v>
      </c>
      <c r="BM122" s="229" t="s">
        <v>153</v>
      </c>
    </row>
    <row r="123" s="2" customFormat="1" ht="24.15" customHeight="1">
      <c r="A123" s="37"/>
      <c r="B123" s="38"/>
      <c r="C123" s="218" t="s">
        <v>154</v>
      </c>
      <c r="D123" s="218" t="s">
        <v>140</v>
      </c>
      <c r="E123" s="219" t="s">
        <v>155</v>
      </c>
      <c r="F123" s="220" t="s">
        <v>156</v>
      </c>
      <c r="G123" s="221" t="s">
        <v>143</v>
      </c>
      <c r="H123" s="222">
        <v>1</v>
      </c>
      <c r="I123" s="223"/>
      <c r="J123" s="224">
        <f>ROUND(I123*H123,2)</f>
        <v>0</v>
      </c>
      <c r="K123" s="220" t="s">
        <v>1</v>
      </c>
      <c r="L123" s="43"/>
      <c r="M123" s="225" t="s">
        <v>1</v>
      </c>
      <c r="N123" s="226" t="s">
        <v>45</v>
      </c>
      <c r="O123" s="90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9" t="s">
        <v>145</v>
      </c>
      <c r="AT123" s="229" t="s">
        <v>140</v>
      </c>
      <c r="AU123" s="229" t="s">
        <v>88</v>
      </c>
      <c r="AY123" s="16" t="s">
        <v>139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6" t="s">
        <v>88</v>
      </c>
      <c r="BK123" s="230">
        <f>ROUND(I123*H123,2)</f>
        <v>0</v>
      </c>
      <c r="BL123" s="16" t="s">
        <v>145</v>
      </c>
      <c r="BM123" s="229" t="s">
        <v>157</v>
      </c>
    </row>
    <row r="124" s="2" customFormat="1">
      <c r="A124" s="37"/>
      <c r="B124" s="38"/>
      <c r="C124" s="39"/>
      <c r="D124" s="236" t="s">
        <v>149</v>
      </c>
      <c r="E124" s="39"/>
      <c r="F124" s="237" t="s">
        <v>158</v>
      </c>
      <c r="G124" s="39"/>
      <c r="H124" s="39"/>
      <c r="I124" s="233"/>
      <c r="J124" s="39"/>
      <c r="K124" s="39"/>
      <c r="L124" s="43"/>
      <c r="M124" s="234"/>
      <c r="N124" s="235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149</v>
      </c>
      <c r="AU124" s="16" t="s">
        <v>88</v>
      </c>
    </row>
    <row r="125" s="2" customFormat="1" ht="16.5" customHeight="1">
      <c r="A125" s="37"/>
      <c r="B125" s="38"/>
      <c r="C125" s="218" t="s">
        <v>159</v>
      </c>
      <c r="D125" s="218" t="s">
        <v>140</v>
      </c>
      <c r="E125" s="219" t="s">
        <v>160</v>
      </c>
      <c r="F125" s="220" t="s">
        <v>161</v>
      </c>
      <c r="G125" s="221" t="s">
        <v>143</v>
      </c>
      <c r="H125" s="222">
        <v>1</v>
      </c>
      <c r="I125" s="223"/>
      <c r="J125" s="224">
        <f>ROUND(I125*H125,2)</f>
        <v>0</v>
      </c>
      <c r="K125" s="220" t="s">
        <v>1</v>
      </c>
      <c r="L125" s="43"/>
      <c r="M125" s="225" t="s">
        <v>1</v>
      </c>
      <c r="N125" s="226" t="s">
        <v>45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145</v>
      </c>
      <c r="AT125" s="229" t="s">
        <v>140</v>
      </c>
      <c r="AU125" s="229" t="s">
        <v>88</v>
      </c>
      <c r="AY125" s="16" t="s">
        <v>139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88</v>
      </c>
      <c r="BK125" s="230">
        <f>ROUND(I125*H125,2)</f>
        <v>0</v>
      </c>
      <c r="BL125" s="16" t="s">
        <v>145</v>
      </c>
      <c r="BM125" s="229" t="s">
        <v>162</v>
      </c>
    </row>
    <row r="126" s="2" customFormat="1">
      <c r="A126" s="37"/>
      <c r="B126" s="38"/>
      <c r="C126" s="39"/>
      <c r="D126" s="236" t="s">
        <v>149</v>
      </c>
      <c r="E126" s="39"/>
      <c r="F126" s="237" t="s">
        <v>163</v>
      </c>
      <c r="G126" s="39"/>
      <c r="H126" s="39"/>
      <c r="I126" s="233"/>
      <c r="J126" s="39"/>
      <c r="K126" s="39"/>
      <c r="L126" s="43"/>
      <c r="M126" s="234"/>
      <c r="N126" s="23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149</v>
      </c>
      <c r="AU126" s="16" t="s">
        <v>88</v>
      </c>
    </row>
    <row r="127" s="2" customFormat="1" ht="16.5" customHeight="1">
      <c r="A127" s="37"/>
      <c r="B127" s="38"/>
      <c r="C127" s="218" t="s">
        <v>138</v>
      </c>
      <c r="D127" s="218" t="s">
        <v>140</v>
      </c>
      <c r="E127" s="219" t="s">
        <v>164</v>
      </c>
      <c r="F127" s="220" t="s">
        <v>165</v>
      </c>
      <c r="G127" s="221" t="s">
        <v>143</v>
      </c>
      <c r="H127" s="222">
        <v>1</v>
      </c>
      <c r="I127" s="223"/>
      <c r="J127" s="224">
        <f>ROUND(I127*H127,2)</f>
        <v>0</v>
      </c>
      <c r="K127" s="220" t="s">
        <v>144</v>
      </c>
      <c r="L127" s="43"/>
      <c r="M127" s="225" t="s">
        <v>1</v>
      </c>
      <c r="N127" s="226" t="s">
        <v>45</v>
      </c>
      <c r="O127" s="90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145</v>
      </c>
      <c r="AT127" s="229" t="s">
        <v>140</v>
      </c>
      <c r="AU127" s="229" t="s">
        <v>88</v>
      </c>
      <c r="AY127" s="16" t="s">
        <v>139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88</v>
      </c>
      <c r="BK127" s="230">
        <f>ROUND(I127*H127,2)</f>
        <v>0</v>
      </c>
      <c r="BL127" s="16" t="s">
        <v>145</v>
      </c>
      <c r="BM127" s="229" t="s">
        <v>166</v>
      </c>
    </row>
    <row r="128" s="2" customFormat="1">
      <c r="A128" s="37"/>
      <c r="B128" s="38"/>
      <c r="C128" s="39"/>
      <c r="D128" s="231" t="s">
        <v>147</v>
      </c>
      <c r="E128" s="39"/>
      <c r="F128" s="232" t="s">
        <v>167</v>
      </c>
      <c r="G128" s="39"/>
      <c r="H128" s="39"/>
      <c r="I128" s="233"/>
      <c r="J128" s="39"/>
      <c r="K128" s="39"/>
      <c r="L128" s="43"/>
      <c r="M128" s="234"/>
      <c r="N128" s="235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147</v>
      </c>
      <c r="AU128" s="16" t="s">
        <v>88</v>
      </c>
    </row>
    <row r="129" s="2" customFormat="1">
      <c r="A129" s="37"/>
      <c r="B129" s="38"/>
      <c r="C129" s="39"/>
      <c r="D129" s="236" t="s">
        <v>149</v>
      </c>
      <c r="E129" s="39"/>
      <c r="F129" s="237" t="s">
        <v>168</v>
      </c>
      <c r="G129" s="39"/>
      <c r="H129" s="39"/>
      <c r="I129" s="233"/>
      <c r="J129" s="39"/>
      <c r="K129" s="39"/>
      <c r="L129" s="43"/>
      <c r="M129" s="234"/>
      <c r="N129" s="23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149</v>
      </c>
      <c r="AU129" s="16" t="s">
        <v>88</v>
      </c>
    </row>
    <row r="130" s="2" customFormat="1" ht="16.5" customHeight="1">
      <c r="A130" s="37"/>
      <c r="B130" s="38"/>
      <c r="C130" s="218" t="s">
        <v>169</v>
      </c>
      <c r="D130" s="218" t="s">
        <v>140</v>
      </c>
      <c r="E130" s="219" t="s">
        <v>170</v>
      </c>
      <c r="F130" s="220" t="s">
        <v>171</v>
      </c>
      <c r="G130" s="221" t="s">
        <v>143</v>
      </c>
      <c r="H130" s="222">
        <v>1</v>
      </c>
      <c r="I130" s="223"/>
      <c r="J130" s="224">
        <f>ROUND(I130*H130,2)</f>
        <v>0</v>
      </c>
      <c r="K130" s="220" t="s">
        <v>144</v>
      </c>
      <c r="L130" s="43"/>
      <c r="M130" s="225" t="s">
        <v>1</v>
      </c>
      <c r="N130" s="226" t="s">
        <v>45</v>
      </c>
      <c r="O130" s="90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145</v>
      </c>
      <c r="AT130" s="229" t="s">
        <v>140</v>
      </c>
      <c r="AU130" s="229" t="s">
        <v>88</v>
      </c>
      <c r="AY130" s="16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88</v>
      </c>
      <c r="BK130" s="230">
        <f>ROUND(I130*H130,2)</f>
        <v>0</v>
      </c>
      <c r="BL130" s="16" t="s">
        <v>145</v>
      </c>
      <c r="BM130" s="229" t="s">
        <v>172</v>
      </c>
    </row>
    <row r="131" s="2" customFormat="1">
      <c r="A131" s="37"/>
      <c r="B131" s="38"/>
      <c r="C131" s="39"/>
      <c r="D131" s="231" t="s">
        <v>147</v>
      </c>
      <c r="E131" s="39"/>
      <c r="F131" s="232" t="s">
        <v>173</v>
      </c>
      <c r="G131" s="39"/>
      <c r="H131" s="39"/>
      <c r="I131" s="233"/>
      <c r="J131" s="39"/>
      <c r="K131" s="39"/>
      <c r="L131" s="43"/>
      <c r="M131" s="234"/>
      <c r="N131" s="23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147</v>
      </c>
      <c r="AU131" s="16" t="s">
        <v>88</v>
      </c>
    </row>
    <row r="132" s="2" customFormat="1">
      <c r="A132" s="37"/>
      <c r="B132" s="38"/>
      <c r="C132" s="39"/>
      <c r="D132" s="236" t="s">
        <v>149</v>
      </c>
      <c r="E132" s="39"/>
      <c r="F132" s="237" t="s">
        <v>174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149</v>
      </c>
      <c r="AU132" s="16" t="s">
        <v>88</v>
      </c>
    </row>
    <row r="133" s="2" customFormat="1" ht="16.5" customHeight="1">
      <c r="A133" s="37"/>
      <c r="B133" s="38"/>
      <c r="C133" s="218" t="s">
        <v>175</v>
      </c>
      <c r="D133" s="218" t="s">
        <v>140</v>
      </c>
      <c r="E133" s="219" t="s">
        <v>176</v>
      </c>
      <c r="F133" s="220" t="s">
        <v>177</v>
      </c>
      <c r="G133" s="221" t="s">
        <v>143</v>
      </c>
      <c r="H133" s="222">
        <v>1</v>
      </c>
      <c r="I133" s="223"/>
      <c r="J133" s="224">
        <f>ROUND(I133*H133,2)</f>
        <v>0</v>
      </c>
      <c r="K133" s="220" t="s">
        <v>1</v>
      </c>
      <c r="L133" s="43"/>
      <c r="M133" s="225" t="s">
        <v>1</v>
      </c>
      <c r="N133" s="226" t="s">
        <v>45</v>
      </c>
      <c r="O133" s="90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145</v>
      </c>
      <c r="AT133" s="229" t="s">
        <v>140</v>
      </c>
      <c r="AU133" s="229" t="s">
        <v>88</v>
      </c>
      <c r="AY133" s="16" t="s">
        <v>139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88</v>
      </c>
      <c r="BK133" s="230">
        <f>ROUND(I133*H133,2)</f>
        <v>0</v>
      </c>
      <c r="BL133" s="16" t="s">
        <v>145</v>
      </c>
      <c r="BM133" s="229" t="s">
        <v>178</v>
      </c>
    </row>
    <row r="134" s="2" customFormat="1">
      <c r="A134" s="37"/>
      <c r="B134" s="38"/>
      <c r="C134" s="39"/>
      <c r="D134" s="236" t="s">
        <v>149</v>
      </c>
      <c r="E134" s="39"/>
      <c r="F134" s="237" t="s">
        <v>179</v>
      </c>
      <c r="G134" s="39"/>
      <c r="H134" s="39"/>
      <c r="I134" s="233"/>
      <c r="J134" s="39"/>
      <c r="K134" s="39"/>
      <c r="L134" s="43"/>
      <c r="M134" s="234"/>
      <c r="N134" s="23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149</v>
      </c>
      <c r="AU134" s="16" t="s">
        <v>88</v>
      </c>
    </row>
    <row r="135" s="2" customFormat="1" ht="16.5" customHeight="1">
      <c r="A135" s="37"/>
      <c r="B135" s="38"/>
      <c r="C135" s="218" t="s">
        <v>180</v>
      </c>
      <c r="D135" s="218" t="s">
        <v>140</v>
      </c>
      <c r="E135" s="219" t="s">
        <v>181</v>
      </c>
      <c r="F135" s="220" t="s">
        <v>182</v>
      </c>
      <c r="G135" s="221" t="s">
        <v>143</v>
      </c>
      <c r="H135" s="222">
        <v>3</v>
      </c>
      <c r="I135" s="223"/>
      <c r="J135" s="224">
        <f>ROUND(I135*H135,2)</f>
        <v>0</v>
      </c>
      <c r="K135" s="220" t="s">
        <v>1</v>
      </c>
      <c r="L135" s="43"/>
      <c r="M135" s="225" t="s">
        <v>1</v>
      </c>
      <c r="N135" s="226" t="s">
        <v>45</v>
      </c>
      <c r="O135" s="90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145</v>
      </c>
      <c r="AT135" s="229" t="s">
        <v>140</v>
      </c>
      <c r="AU135" s="229" t="s">
        <v>88</v>
      </c>
      <c r="AY135" s="16" t="s">
        <v>139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88</v>
      </c>
      <c r="BK135" s="230">
        <f>ROUND(I135*H135,2)</f>
        <v>0</v>
      </c>
      <c r="BL135" s="16" t="s">
        <v>145</v>
      </c>
      <c r="BM135" s="229" t="s">
        <v>183</v>
      </c>
    </row>
    <row r="136" s="2" customFormat="1">
      <c r="A136" s="37"/>
      <c r="B136" s="38"/>
      <c r="C136" s="39"/>
      <c r="D136" s="236" t="s">
        <v>149</v>
      </c>
      <c r="E136" s="39"/>
      <c r="F136" s="237" t="s">
        <v>184</v>
      </c>
      <c r="G136" s="39"/>
      <c r="H136" s="39"/>
      <c r="I136" s="233"/>
      <c r="J136" s="39"/>
      <c r="K136" s="39"/>
      <c r="L136" s="43"/>
      <c r="M136" s="234"/>
      <c r="N136" s="23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149</v>
      </c>
      <c r="AU136" s="16" t="s">
        <v>88</v>
      </c>
    </row>
    <row r="137" s="2" customFormat="1" ht="16.5" customHeight="1">
      <c r="A137" s="37"/>
      <c r="B137" s="38"/>
      <c r="C137" s="218" t="s">
        <v>185</v>
      </c>
      <c r="D137" s="218" t="s">
        <v>140</v>
      </c>
      <c r="E137" s="219" t="s">
        <v>186</v>
      </c>
      <c r="F137" s="220" t="s">
        <v>187</v>
      </c>
      <c r="G137" s="221" t="s">
        <v>143</v>
      </c>
      <c r="H137" s="222">
        <v>1</v>
      </c>
      <c r="I137" s="223"/>
      <c r="J137" s="224">
        <f>ROUND(I137*H137,2)</f>
        <v>0</v>
      </c>
      <c r="K137" s="220" t="s">
        <v>144</v>
      </c>
      <c r="L137" s="43"/>
      <c r="M137" s="225" t="s">
        <v>1</v>
      </c>
      <c r="N137" s="226" t="s">
        <v>45</v>
      </c>
      <c r="O137" s="90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145</v>
      </c>
      <c r="AT137" s="229" t="s">
        <v>140</v>
      </c>
      <c r="AU137" s="229" t="s">
        <v>88</v>
      </c>
      <c r="AY137" s="16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88</v>
      </c>
      <c r="BK137" s="230">
        <f>ROUND(I137*H137,2)</f>
        <v>0</v>
      </c>
      <c r="BL137" s="16" t="s">
        <v>145</v>
      </c>
      <c r="BM137" s="229" t="s">
        <v>188</v>
      </c>
    </row>
    <row r="138" s="2" customFormat="1">
      <c r="A138" s="37"/>
      <c r="B138" s="38"/>
      <c r="C138" s="39"/>
      <c r="D138" s="231" t="s">
        <v>147</v>
      </c>
      <c r="E138" s="39"/>
      <c r="F138" s="232" t="s">
        <v>189</v>
      </c>
      <c r="G138" s="39"/>
      <c r="H138" s="39"/>
      <c r="I138" s="233"/>
      <c r="J138" s="39"/>
      <c r="K138" s="39"/>
      <c r="L138" s="43"/>
      <c r="M138" s="234"/>
      <c r="N138" s="235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147</v>
      </c>
      <c r="AU138" s="16" t="s">
        <v>88</v>
      </c>
    </row>
    <row r="139" s="2" customFormat="1">
      <c r="A139" s="37"/>
      <c r="B139" s="38"/>
      <c r="C139" s="39"/>
      <c r="D139" s="236" t="s">
        <v>149</v>
      </c>
      <c r="E139" s="39"/>
      <c r="F139" s="237" t="s">
        <v>190</v>
      </c>
      <c r="G139" s="39"/>
      <c r="H139" s="39"/>
      <c r="I139" s="233"/>
      <c r="J139" s="39"/>
      <c r="K139" s="39"/>
      <c r="L139" s="43"/>
      <c r="M139" s="234"/>
      <c r="N139" s="23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149</v>
      </c>
      <c r="AU139" s="16" t="s">
        <v>88</v>
      </c>
    </row>
    <row r="140" s="2" customFormat="1" ht="16.5" customHeight="1">
      <c r="A140" s="37"/>
      <c r="B140" s="38"/>
      <c r="C140" s="218" t="s">
        <v>191</v>
      </c>
      <c r="D140" s="218" t="s">
        <v>140</v>
      </c>
      <c r="E140" s="219" t="s">
        <v>192</v>
      </c>
      <c r="F140" s="220" t="s">
        <v>193</v>
      </c>
      <c r="G140" s="221" t="s">
        <v>143</v>
      </c>
      <c r="H140" s="222">
        <v>1</v>
      </c>
      <c r="I140" s="223"/>
      <c r="J140" s="224">
        <f>ROUND(I140*H140,2)</f>
        <v>0</v>
      </c>
      <c r="K140" s="220" t="s">
        <v>1</v>
      </c>
      <c r="L140" s="43"/>
      <c r="M140" s="225" t="s">
        <v>1</v>
      </c>
      <c r="N140" s="226" t="s">
        <v>45</v>
      </c>
      <c r="O140" s="90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145</v>
      </c>
      <c r="AT140" s="229" t="s">
        <v>140</v>
      </c>
      <c r="AU140" s="229" t="s">
        <v>88</v>
      </c>
      <c r="AY140" s="16" t="s">
        <v>139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88</v>
      </c>
      <c r="BK140" s="230">
        <f>ROUND(I140*H140,2)</f>
        <v>0</v>
      </c>
      <c r="BL140" s="16" t="s">
        <v>145</v>
      </c>
      <c r="BM140" s="229" t="s">
        <v>194</v>
      </c>
    </row>
    <row r="141" s="2" customFormat="1">
      <c r="A141" s="37"/>
      <c r="B141" s="38"/>
      <c r="C141" s="39"/>
      <c r="D141" s="236" t="s">
        <v>149</v>
      </c>
      <c r="E141" s="39"/>
      <c r="F141" s="237" t="s">
        <v>195</v>
      </c>
      <c r="G141" s="39"/>
      <c r="H141" s="39"/>
      <c r="I141" s="233"/>
      <c r="J141" s="39"/>
      <c r="K141" s="39"/>
      <c r="L141" s="43"/>
      <c r="M141" s="234"/>
      <c r="N141" s="235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149</v>
      </c>
      <c r="AU141" s="16" t="s">
        <v>88</v>
      </c>
    </row>
    <row r="142" s="2" customFormat="1" ht="21.75" customHeight="1">
      <c r="A142" s="37"/>
      <c r="B142" s="38"/>
      <c r="C142" s="218" t="s">
        <v>196</v>
      </c>
      <c r="D142" s="218" t="s">
        <v>140</v>
      </c>
      <c r="E142" s="219" t="s">
        <v>197</v>
      </c>
      <c r="F142" s="220" t="s">
        <v>198</v>
      </c>
      <c r="G142" s="221" t="s">
        <v>143</v>
      </c>
      <c r="H142" s="222">
        <v>1</v>
      </c>
      <c r="I142" s="223"/>
      <c r="J142" s="224">
        <f>ROUND(I142*H142,2)</f>
        <v>0</v>
      </c>
      <c r="K142" s="220" t="s">
        <v>1</v>
      </c>
      <c r="L142" s="43"/>
      <c r="M142" s="225" t="s">
        <v>1</v>
      </c>
      <c r="N142" s="226" t="s">
        <v>45</v>
      </c>
      <c r="O142" s="90"/>
      <c r="P142" s="227">
        <f>O142*H142</f>
        <v>0</v>
      </c>
      <c r="Q142" s="227">
        <v>0.0099000000000000008</v>
      </c>
      <c r="R142" s="227">
        <f>Q142*H142</f>
        <v>0.0099000000000000008</v>
      </c>
      <c r="S142" s="227">
        <v>0</v>
      </c>
      <c r="T142" s="22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145</v>
      </c>
      <c r="AT142" s="229" t="s">
        <v>140</v>
      </c>
      <c r="AU142" s="229" t="s">
        <v>88</v>
      </c>
      <c r="AY142" s="16" t="s">
        <v>139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88</v>
      </c>
      <c r="BK142" s="230">
        <f>ROUND(I142*H142,2)</f>
        <v>0</v>
      </c>
      <c r="BL142" s="16" t="s">
        <v>145</v>
      </c>
      <c r="BM142" s="229" t="s">
        <v>199</v>
      </c>
    </row>
    <row r="143" s="2" customFormat="1">
      <c r="A143" s="37"/>
      <c r="B143" s="38"/>
      <c r="C143" s="39"/>
      <c r="D143" s="236" t="s">
        <v>149</v>
      </c>
      <c r="E143" s="39"/>
      <c r="F143" s="237" t="s">
        <v>200</v>
      </c>
      <c r="G143" s="39"/>
      <c r="H143" s="39"/>
      <c r="I143" s="233"/>
      <c r="J143" s="39"/>
      <c r="K143" s="39"/>
      <c r="L143" s="43"/>
      <c r="M143" s="234"/>
      <c r="N143" s="23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149</v>
      </c>
      <c r="AU143" s="16" t="s">
        <v>88</v>
      </c>
    </row>
    <row r="144" s="2" customFormat="1" ht="16.5" customHeight="1">
      <c r="A144" s="37"/>
      <c r="B144" s="38"/>
      <c r="C144" s="218" t="s">
        <v>201</v>
      </c>
      <c r="D144" s="218" t="s">
        <v>140</v>
      </c>
      <c r="E144" s="219" t="s">
        <v>202</v>
      </c>
      <c r="F144" s="220" t="s">
        <v>203</v>
      </c>
      <c r="G144" s="221" t="s">
        <v>143</v>
      </c>
      <c r="H144" s="222">
        <v>1</v>
      </c>
      <c r="I144" s="223"/>
      <c r="J144" s="224">
        <f>ROUND(I144*H144,2)</f>
        <v>0</v>
      </c>
      <c r="K144" s="220" t="s">
        <v>144</v>
      </c>
      <c r="L144" s="43"/>
      <c r="M144" s="225" t="s">
        <v>1</v>
      </c>
      <c r="N144" s="226" t="s">
        <v>45</v>
      </c>
      <c r="O144" s="90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145</v>
      </c>
      <c r="AT144" s="229" t="s">
        <v>140</v>
      </c>
      <c r="AU144" s="229" t="s">
        <v>88</v>
      </c>
      <c r="AY144" s="16" t="s">
        <v>139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88</v>
      </c>
      <c r="BK144" s="230">
        <f>ROUND(I144*H144,2)</f>
        <v>0</v>
      </c>
      <c r="BL144" s="16" t="s">
        <v>145</v>
      </c>
      <c r="BM144" s="229" t="s">
        <v>204</v>
      </c>
    </row>
    <row r="145" s="2" customFormat="1">
      <c r="A145" s="37"/>
      <c r="B145" s="38"/>
      <c r="C145" s="39"/>
      <c r="D145" s="231" t="s">
        <v>147</v>
      </c>
      <c r="E145" s="39"/>
      <c r="F145" s="232" t="s">
        <v>205</v>
      </c>
      <c r="G145" s="39"/>
      <c r="H145" s="39"/>
      <c r="I145" s="233"/>
      <c r="J145" s="39"/>
      <c r="K145" s="39"/>
      <c r="L145" s="43"/>
      <c r="M145" s="234"/>
      <c r="N145" s="23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147</v>
      </c>
      <c r="AU145" s="16" t="s">
        <v>88</v>
      </c>
    </row>
    <row r="146" s="2" customFormat="1">
      <c r="A146" s="37"/>
      <c r="B146" s="38"/>
      <c r="C146" s="39"/>
      <c r="D146" s="236" t="s">
        <v>149</v>
      </c>
      <c r="E146" s="39"/>
      <c r="F146" s="237" t="s">
        <v>206</v>
      </c>
      <c r="G146" s="39"/>
      <c r="H146" s="39"/>
      <c r="I146" s="233"/>
      <c r="J146" s="39"/>
      <c r="K146" s="39"/>
      <c r="L146" s="43"/>
      <c r="M146" s="234"/>
      <c r="N146" s="235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149</v>
      </c>
      <c r="AU146" s="16" t="s">
        <v>88</v>
      </c>
    </row>
    <row r="147" s="2" customFormat="1" ht="16.5" customHeight="1">
      <c r="A147" s="37"/>
      <c r="B147" s="38"/>
      <c r="C147" s="218" t="s">
        <v>207</v>
      </c>
      <c r="D147" s="218" t="s">
        <v>140</v>
      </c>
      <c r="E147" s="219" t="s">
        <v>208</v>
      </c>
      <c r="F147" s="220" t="s">
        <v>209</v>
      </c>
      <c r="G147" s="221" t="s">
        <v>143</v>
      </c>
      <c r="H147" s="222">
        <v>1</v>
      </c>
      <c r="I147" s="223"/>
      <c r="J147" s="224">
        <f>ROUND(I147*H147,2)</f>
        <v>0</v>
      </c>
      <c r="K147" s="220" t="s">
        <v>1</v>
      </c>
      <c r="L147" s="43"/>
      <c r="M147" s="225" t="s">
        <v>1</v>
      </c>
      <c r="N147" s="226" t="s">
        <v>45</v>
      </c>
      <c r="O147" s="90"/>
      <c r="P147" s="227">
        <f>O147*H147</f>
        <v>0</v>
      </c>
      <c r="Q147" s="227">
        <v>0</v>
      </c>
      <c r="R147" s="227">
        <f>Q147*H147</f>
        <v>0</v>
      </c>
      <c r="S147" s="227">
        <v>0.01</v>
      </c>
      <c r="T147" s="228">
        <f>S147*H147</f>
        <v>0.01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145</v>
      </c>
      <c r="AT147" s="229" t="s">
        <v>140</v>
      </c>
      <c r="AU147" s="229" t="s">
        <v>88</v>
      </c>
      <c r="AY147" s="16" t="s">
        <v>139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88</v>
      </c>
      <c r="BK147" s="230">
        <f>ROUND(I147*H147,2)</f>
        <v>0</v>
      </c>
      <c r="BL147" s="16" t="s">
        <v>145</v>
      </c>
      <c r="BM147" s="229" t="s">
        <v>210</v>
      </c>
    </row>
    <row r="148" s="2" customFormat="1" ht="16.5" customHeight="1">
      <c r="A148" s="37"/>
      <c r="B148" s="38"/>
      <c r="C148" s="218" t="s">
        <v>211</v>
      </c>
      <c r="D148" s="218" t="s">
        <v>140</v>
      </c>
      <c r="E148" s="219" t="s">
        <v>212</v>
      </c>
      <c r="F148" s="220" t="s">
        <v>213</v>
      </c>
      <c r="G148" s="221" t="s">
        <v>143</v>
      </c>
      <c r="H148" s="222">
        <v>1</v>
      </c>
      <c r="I148" s="223"/>
      <c r="J148" s="224">
        <f>ROUND(I148*H148,2)</f>
        <v>0</v>
      </c>
      <c r="K148" s="220" t="s">
        <v>144</v>
      </c>
      <c r="L148" s="43"/>
      <c r="M148" s="225" t="s">
        <v>1</v>
      </c>
      <c r="N148" s="226" t="s">
        <v>45</v>
      </c>
      <c r="O148" s="90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145</v>
      </c>
      <c r="AT148" s="229" t="s">
        <v>140</v>
      </c>
      <c r="AU148" s="229" t="s">
        <v>88</v>
      </c>
      <c r="AY148" s="16" t="s">
        <v>139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88</v>
      </c>
      <c r="BK148" s="230">
        <f>ROUND(I148*H148,2)</f>
        <v>0</v>
      </c>
      <c r="BL148" s="16" t="s">
        <v>145</v>
      </c>
      <c r="BM148" s="229" t="s">
        <v>214</v>
      </c>
    </row>
    <row r="149" s="2" customFormat="1">
      <c r="A149" s="37"/>
      <c r="B149" s="38"/>
      <c r="C149" s="39"/>
      <c r="D149" s="231" t="s">
        <v>147</v>
      </c>
      <c r="E149" s="39"/>
      <c r="F149" s="232" t="s">
        <v>215</v>
      </c>
      <c r="G149" s="39"/>
      <c r="H149" s="39"/>
      <c r="I149" s="233"/>
      <c r="J149" s="39"/>
      <c r="K149" s="39"/>
      <c r="L149" s="43"/>
      <c r="M149" s="234"/>
      <c r="N149" s="23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147</v>
      </c>
      <c r="AU149" s="16" t="s">
        <v>88</v>
      </c>
    </row>
    <row r="150" s="2" customFormat="1">
      <c r="A150" s="37"/>
      <c r="B150" s="38"/>
      <c r="C150" s="39"/>
      <c r="D150" s="236" t="s">
        <v>149</v>
      </c>
      <c r="E150" s="39"/>
      <c r="F150" s="237" t="s">
        <v>216</v>
      </c>
      <c r="G150" s="39"/>
      <c r="H150" s="39"/>
      <c r="I150" s="233"/>
      <c r="J150" s="39"/>
      <c r="K150" s="39"/>
      <c r="L150" s="43"/>
      <c r="M150" s="234"/>
      <c r="N150" s="23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149</v>
      </c>
      <c r="AU150" s="16" t="s">
        <v>88</v>
      </c>
    </row>
    <row r="151" s="2" customFormat="1" ht="16.5" customHeight="1">
      <c r="A151" s="37"/>
      <c r="B151" s="38"/>
      <c r="C151" s="218" t="s">
        <v>8</v>
      </c>
      <c r="D151" s="218" t="s">
        <v>140</v>
      </c>
      <c r="E151" s="219" t="s">
        <v>217</v>
      </c>
      <c r="F151" s="220" t="s">
        <v>218</v>
      </c>
      <c r="G151" s="221" t="s">
        <v>143</v>
      </c>
      <c r="H151" s="222">
        <v>1</v>
      </c>
      <c r="I151" s="223"/>
      <c r="J151" s="224">
        <f>ROUND(I151*H151,2)</f>
        <v>0</v>
      </c>
      <c r="K151" s="220" t="s">
        <v>144</v>
      </c>
      <c r="L151" s="43"/>
      <c r="M151" s="225" t="s">
        <v>1</v>
      </c>
      <c r="N151" s="226" t="s">
        <v>45</v>
      </c>
      <c r="O151" s="90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9" t="s">
        <v>145</v>
      </c>
      <c r="AT151" s="229" t="s">
        <v>140</v>
      </c>
      <c r="AU151" s="229" t="s">
        <v>88</v>
      </c>
      <c r="AY151" s="16" t="s">
        <v>139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6" t="s">
        <v>88</v>
      </c>
      <c r="BK151" s="230">
        <f>ROUND(I151*H151,2)</f>
        <v>0</v>
      </c>
      <c r="BL151" s="16" t="s">
        <v>145</v>
      </c>
      <c r="BM151" s="229" t="s">
        <v>219</v>
      </c>
    </row>
    <row r="152" s="2" customFormat="1">
      <c r="A152" s="37"/>
      <c r="B152" s="38"/>
      <c r="C152" s="39"/>
      <c r="D152" s="231" t="s">
        <v>147</v>
      </c>
      <c r="E152" s="39"/>
      <c r="F152" s="232" t="s">
        <v>220</v>
      </c>
      <c r="G152" s="39"/>
      <c r="H152" s="39"/>
      <c r="I152" s="233"/>
      <c r="J152" s="39"/>
      <c r="K152" s="39"/>
      <c r="L152" s="43"/>
      <c r="M152" s="234"/>
      <c r="N152" s="235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147</v>
      </c>
      <c r="AU152" s="16" t="s">
        <v>88</v>
      </c>
    </row>
    <row r="153" s="2" customFormat="1" ht="16.5" customHeight="1">
      <c r="A153" s="37"/>
      <c r="B153" s="38"/>
      <c r="C153" s="218" t="s">
        <v>221</v>
      </c>
      <c r="D153" s="218" t="s">
        <v>140</v>
      </c>
      <c r="E153" s="219" t="s">
        <v>222</v>
      </c>
      <c r="F153" s="220" t="s">
        <v>223</v>
      </c>
      <c r="G153" s="221" t="s">
        <v>143</v>
      </c>
      <c r="H153" s="222">
        <v>1</v>
      </c>
      <c r="I153" s="223"/>
      <c r="J153" s="224">
        <f>ROUND(I153*H153,2)</f>
        <v>0</v>
      </c>
      <c r="K153" s="220" t="s">
        <v>144</v>
      </c>
      <c r="L153" s="43"/>
      <c r="M153" s="225" t="s">
        <v>1</v>
      </c>
      <c r="N153" s="226" t="s">
        <v>45</v>
      </c>
      <c r="O153" s="90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9" t="s">
        <v>145</v>
      </c>
      <c r="AT153" s="229" t="s">
        <v>140</v>
      </c>
      <c r="AU153" s="229" t="s">
        <v>88</v>
      </c>
      <c r="AY153" s="16" t="s">
        <v>139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6" t="s">
        <v>88</v>
      </c>
      <c r="BK153" s="230">
        <f>ROUND(I153*H153,2)</f>
        <v>0</v>
      </c>
      <c r="BL153" s="16" t="s">
        <v>145</v>
      </c>
      <c r="BM153" s="229" t="s">
        <v>224</v>
      </c>
    </row>
    <row r="154" s="2" customFormat="1">
      <c r="A154" s="37"/>
      <c r="B154" s="38"/>
      <c r="C154" s="39"/>
      <c r="D154" s="231" t="s">
        <v>147</v>
      </c>
      <c r="E154" s="39"/>
      <c r="F154" s="232" t="s">
        <v>225</v>
      </c>
      <c r="G154" s="39"/>
      <c r="H154" s="39"/>
      <c r="I154" s="233"/>
      <c r="J154" s="39"/>
      <c r="K154" s="39"/>
      <c r="L154" s="43"/>
      <c r="M154" s="234"/>
      <c r="N154" s="23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147</v>
      </c>
      <c r="AU154" s="16" t="s">
        <v>88</v>
      </c>
    </row>
    <row r="155" s="2" customFormat="1">
      <c r="A155" s="37"/>
      <c r="B155" s="38"/>
      <c r="C155" s="39"/>
      <c r="D155" s="236" t="s">
        <v>149</v>
      </c>
      <c r="E155" s="39"/>
      <c r="F155" s="237" t="s">
        <v>226</v>
      </c>
      <c r="G155" s="39"/>
      <c r="H155" s="39"/>
      <c r="I155" s="233"/>
      <c r="J155" s="39"/>
      <c r="K155" s="39"/>
      <c r="L155" s="43"/>
      <c r="M155" s="234"/>
      <c r="N155" s="235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149</v>
      </c>
      <c r="AU155" s="16" t="s">
        <v>88</v>
      </c>
    </row>
    <row r="156" s="2" customFormat="1" ht="24.15" customHeight="1">
      <c r="A156" s="37"/>
      <c r="B156" s="38"/>
      <c r="C156" s="218" t="s">
        <v>227</v>
      </c>
      <c r="D156" s="218" t="s">
        <v>140</v>
      </c>
      <c r="E156" s="219" t="s">
        <v>228</v>
      </c>
      <c r="F156" s="220" t="s">
        <v>229</v>
      </c>
      <c r="G156" s="221" t="s">
        <v>143</v>
      </c>
      <c r="H156" s="222">
        <v>1</v>
      </c>
      <c r="I156" s="223"/>
      <c r="J156" s="224">
        <f>ROUND(I156*H156,2)</f>
        <v>0</v>
      </c>
      <c r="K156" s="220" t="s">
        <v>144</v>
      </c>
      <c r="L156" s="43"/>
      <c r="M156" s="225" t="s">
        <v>1</v>
      </c>
      <c r="N156" s="226" t="s">
        <v>45</v>
      </c>
      <c r="O156" s="90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9" t="s">
        <v>145</v>
      </c>
      <c r="AT156" s="229" t="s">
        <v>140</v>
      </c>
      <c r="AU156" s="229" t="s">
        <v>88</v>
      </c>
      <c r="AY156" s="16" t="s">
        <v>139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6" t="s">
        <v>88</v>
      </c>
      <c r="BK156" s="230">
        <f>ROUND(I156*H156,2)</f>
        <v>0</v>
      </c>
      <c r="BL156" s="16" t="s">
        <v>145</v>
      </c>
      <c r="BM156" s="229" t="s">
        <v>230</v>
      </c>
    </row>
    <row r="157" s="2" customFormat="1">
      <c r="A157" s="37"/>
      <c r="B157" s="38"/>
      <c r="C157" s="39"/>
      <c r="D157" s="231" t="s">
        <v>147</v>
      </c>
      <c r="E157" s="39"/>
      <c r="F157" s="232" t="s">
        <v>231</v>
      </c>
      <c r="G157" s="39"/>
      <c r="H157" s="39"/>
      <c r="I157" s="233"/>
      <c r="J157" s="39"/>
      <c r="K157" s="39"/>
      <c r="L157" s="43"/>
      <c r="M157" s="234"/>
      <c r="N157" s="235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147</v>
      </c>
      <c r="AU157" s="16" t="s">
        <v>88</v>
      </c>
    </row>
    <row r="158" s="2" customFormat="1" ht="16.5" customHeight="1">
      <c r="A158" s="37"/>
      <c r="B158" s="38"/>
      <c r="C158" s="218" t="s">
        <v>232</v>
      </c>
      <c r="D158" s="218" t="s">
        <v>140</v>
      </c>
      <c r="E158" s="219" t="s">
        <v>233</v>
      </c>
      <c r="F158" s="220" t="s">
        <v>234</v>
      </c>
      <c r="G158" s="221" t="s">
        <v>143</v>
      </c>
      <c r="H158" s="222">
        <v>1</v>
      </c>
      <c r="I158" s="223"/>
      <c r="J158" s="224">
        <f>ROUND(I158*H158,2)</f>
        <v>0</v>
      </c>
      <c r="K158" s="220" t="s">
        <v>144</v>
      </c>
      <c r="L158" s="43"/>
      <c r="M158" s="225" t="s">
        <v>1</v>
      </c>
      <c r="N158" s="226" t="s">
        <v>45</v>
      </c>
      <c r="O158" s="90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145</v>
      </c>
      <c r="AT158" s="229" t="s">
        <v>140</v>
      </c>
      <c r="AU158" s="229" t="s">
        <v>88</v>
      </c>
      <c r="AY158" s="16" t="s">
        <v>139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88</v>
      </c>
      <c r="BK158" s="230">
        <f>ROUND(I158*H158,2)</f>
        <v>0</v>
      </c>
      <c r="BL158" s="16" t="s">
        <v>145</v>
      </c>
      <c r="BM158" s="229" t="s">
        <v>235</v>
      </c>
    </row>
    <row r="159" s="2" customFormat="1">
      <c r="A159" s="37"/>
      <c r="B159" s="38"/>
      <c r="C159" s="39"/>
      <c r="D159" s="231" t="s">
        <v>147</v>
      </c>
      <c r="E159" s="39"/>
      <c r="F159" s="232" t="s">
        <v>236</v>
      </c>
      <c r="G159" s="39"/>
      <c r="H159" s="39"/>
      <c r="I159" s="233"/>
      <c r="J159" s="39"/>
      <c r="K159" s="39"/>
      <c r="L159" s="43"/>
      <c r="M159" s="234"/>
      <c r="N159" s="23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147</v>
      </c>
      <c r="AU159" s="16" t="s">
        <v>88</v>
      </c>
    </row>
    <row r="160" s="2" customFormat="1">
      <c r="A160" s="37"/>
      <c r="B160" s="38"/>
      <c r="C160" s="39"/>
      <c r="D160" s="236" t="s">
        <v>149</v>
      </c>
      <c r="E160" s="39"/>
      <c r="F160" s="237" t="s">
        <v>237</v>
      </c>
      <c r="G160" s="39"/>
      <c r="H160" s="39"/>
      <c r="I160" s="233"/>
      <c r="J160" s="39"/>
      <c r="K160" s="39"/>
      <c r="L160" s="43"/>
      <c r="M160" s="234"/>
      <c r="N160" s="235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149</v>
      </c>
      <c r="AU160" s="16" t="s">
        <v>88</v>
      </c>
    </row>
    <row r="161" s="2" customFormat="1" ht="16.5" customHeight="1">
      <c r="A161" s="37"/>
      <c r="B161" s="38"/>
      <c r="C161" s="218" t="s">
        <v>238</v>
      </c>
      <c r="D161" s="218" t="s">
        <v>140</v>
      </c>
      <c r="E161" s="219" t="s">
        <v>239</v>
      </c>
      <c r="F161" s="220" t="s">
        <v>240</v>
      </c>
      <c r="G161" s="221" t="s">
        <v>143</v>
      </c>
      <c r="H161" s="222">
        <v>2</v>
      </c>
      <c r="I161" s="223"/>
      <c r="J161" s="224">
        <f>ROUND(I161*H161,2)</f>
        <v>0</v>
      </c>
      <c r="K161" s="220" t="s">
        <v>1</v>
      </c>
      <c r="L161" s="43"/>
      <c r="M161" s="225" t="s">
        <v>1</v>
      </c>
      <c r="N161" s="226" t="s">
        <v>45</v>
      </c>
      <c r="O161" s="90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9" t="s">
        <v>145</v>
      </c>
      <c r="AT161" s="229" t="s">
        <v>140</v>
      </c>
      <c r="AU161" s="229" t="s">
        <v>88</v>
      </c>
      <c r="AY161" s="16" t="s">
        <v>139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6" t="s">
        <v>88</v>
      </c>
      <c r="BK161" s="230">
        <f>ROUND(I161*H161,2)</f>
        <v>0</v>
      </c>
      <c r="BL161" s="16" t="s">
        <v>145</v>
      </c>
      <c r="BM161" s="229" t="s">
        <v>241</v>
      </c>
    </row>
    <row r="162" s="2" customFormat="1">
      <c r="A162" s="37"/>
      <c r="B162" s="38"/>
      <c r="C162" s="39"/>
      <c r="D162" s="236" t="s">
        <v>149</v>
      </c>
      <c r="E162" s="39"/>
      <c r="F162" s="237" t="s">
        <v>242</v>
      </c>
      <c r="G162" s="39"/>
      <c r="H162" s="39"/>
      <c r="I162" s="233"/>
      <c r="J162" s="39"/>
      <c r="K162" s="39"/>
      <c r="L162" s="43"/>
      <c r="M162" s="238"/>
      <c r="N162" s="239"/>
      <c r="O162" s="240"/>
      <c r="P162" s="240"/>
      <c r="Q162" s="240"/>
      <c r="R162" s="240"/>
      <c r="S162" s="240"/>
      <c r="T162" s="24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149</v>
      </c>
      <c r="AU162" s="16" t="s">
        <v>88</v>
      </c>
    </row>
    <row r="163" s="2" customFormat="1" ht="6.96" customHeight="1">
      <c r="A163" s="37"/>
      <c r="B163" s="65"/>
      <c r="C163" s="66"/>
      <c r="D163" s="66"/>
      <c r="E163" s="66"/>
      <c r="F163" s="66"/>
      <c r="G163" s="66"/>
      <c r="H163" s="66"/>
      <c r="I163" s="66"/>
      <c r="J163" s="66"/>
      <c r="K163" s="66"/>
      <c r="L163" s="43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sheetProtection sheet="1" autoFilter="0" formatColumns="0" formatRows="0" objects="1" scenarios="1" spinCount="100000" saltValue="325qnOv1RTw71+h3btyNyIUTNVDl1uYxC8gqjkK4v+sMb+LUrckxHLF/UjPlX8A0R7D6M/y8Tan8Xxb7ScVj6Q==" hashValue="DXccscoHCMhOA1/ByPQn/QLpZgL3dJLvAGqzsIOhvWKPahpsW6XXl+I0KWHHeDw7V108GS0yd4VOvckz9CnrkA==" algorithmName="SHA-512" password="CC35"/>
  <autoFilter ref="C116:K16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hyperlinks>
    <hyperlink ref="F120" r:id="rId1" display="https://podminky.urs.cz/item/CS_URS_2023_01/013274000"/>
    <hyperlink ref="F128" r:id="rId2" display="https://podminky.urs.cz/item/CS_URS_2023_01/011314000"/>
    <hyperlink ref="F131" r:id="rId3" display="https://podminky.urs.cz/item/CS_URS_2023_01/041903000"/>
    <hyperlink ref="F138" r:id="rId4" display="https://podminky.urs.cz/item/CS_URS_2023_01/020001000"/>
    <hyperlink ref="F145" r:id="rId5" display="https://podminky.urs.cz/item/CS_URS_2023_01/090001000"/>
    <hyperlink ref="F149" r:id="rId6" display="https://podminky.urs.cz/item/CS_URS_2023_01/039103000"/>
    <hyperlink ref="F152" r:id="rId7" display="https://podminky.urs.cz/item/CS_URS_2023_01/039203000"/>
    <hyperlink ref="F154" r:id="rId8" display="https://podminky.urs.cz/item/CS_URS_2023_01/013284000"/>
    <hyperlink ref="F157" r:id="rId9" display="https://podminky.urs.cz/item/CS_URS_2023_01/049303000"/>
    <hyperlink ref="F159" r:id="rId10" display="https://podminky.urs.cz/item/CS_URS_2023_01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90</v>
      </c>
    </row>
    <row r="4" s="1" customFormat="1" ht="24.96" customHeight="1">
      <c r="B4" s="19"/>
      <c r="D4" s="147" t="s">
        <v>115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var2_JIHLÁVKA, PROSTŘEDKOVICE, REVITALIZACE TOKU (PMO)</v>
      </c>
      <c r="F7" s="149"/>
      <c r="G7" s="149"/>
      <c r="H7" s="149"/>
      <c r="L7" s="19"/>
    </row>
    <row r="8" s="1" customFormat="1" ht="12" customHeight="1">
      <c r="B8" s="19"/>
      <c r="D8" s="149" t="s">
        <v>116</v>
      </c>
      <c r="L8" s="19"/>
    </row>
    <row r="9" s="2" customFormat="1" ht="16.5" customHeight="1">
      <c r="A9" s="37"/>
      <c r="B9" s="43"/>
      <c r="C9" s="37"/>
      <c r="D9" s="37"/>
      <c r="E9" s="150" t="s">
        <v>243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244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245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24. 10. 2023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246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25</v>
      </c>
      <c r="J22" s="140" t="s">
        <v>247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248</v>
      </c>
      <c r="F23" s="37"/>
      <c r="G23" s="37"/>
      <c r="H23" s="37"/>
      <c r="I23" s="149" t="s">
        <v>28</v>
      </c>
      <c r="J23" s="140" t="s">
        <v>249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">
        <v>247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248</v>
      </c>
      <c r="F26" s="37"/>
      <c r="G26" s="37"/>
      <c r="H26" s="37"/>
      <c r="I26" s="149" t="s">
        <v>28</v>
      </c>
      <c r="J26" s="140" t="s">
        <v>249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38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40</v>
      </c>
      <c r="E32" s="37"/>
      <c r="F32" s="37"/>
      <c r="G32" s="37"/>
      <c r="H32" s="37"/>
      <c r="I32" s="37"/>
      <c r="J32" s="159">
        <f>ROUND(J125,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42</v>
      </c>
      <c r="G34" s="37"/>
      <c r="H34" s="37"/>
      <c r="I34" s="160" t="s">
        <v>41</v>
      </c>
      <c r="J34" s="160" t="s">
        <v>43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44</v>
      </c>
      <c r="E35" s="149" t="s">
        <v>45</v>
      </c>
      <c r="F35" s="162">
        <f>ROUND((SUM(BE125:BE222)),  2)</f>
        <v>0</v>
      </c>
      <c r="G35" s="37"/>
      <c r="H35" s="37"/>
      <c r="I35" s="163">
        <v>0.20999999999999999</v>
      </c>
      <c r="J35" s="162">
        <f>ROUND(((SUM(BE125:BE222))*I35),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46</v>
      </c>
      <c r="F36" s="162">
        <f>ROUND((SUM(BF125:BF222)),  2)</f>
        <v>0</v>
      </c>
      <c r="G36" s="37"/>
      <c r="H36" s="37"/>
      <c r="I36" s="163">
        <v>0.14999999999999999</v>
      </c>
      <c r="J36" s="162">
        <f>ROUND(((SUM(BF125:BF222))*I36),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47</v>
      </c>
      <c r="F37" s="162">
        <f>ROUND((SUM(BG125:BG222)),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48</v>
      </c>
      <c r="F38" s="162">
        <f>ROUND((SUM(BH125:BH222)),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49</v>
      </c>
      <c r="F39" s="162">
        <f>ROUND((SUM(BI125:BI222)),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50</v>
      </c>
      <c r="E41" s="166"/>
      <c r="F41" s="166"/>
      <c r="G41" s="167" t="s">
        <v>51</v>
      </c>
      <c r="H41" s="168" t="s">
        <v>52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53</v>
      </c>
      <c r="E50" s="172"/>
      <c r="F50" s="172"/>
      <c r="G50" s="171" t="s">
        <v>54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55</v>
      </c>
      <c r="E61" s="174"/>
      <c r="F61" s="175" t="s">
        <v>56</v>
      </c>
      <c r="G61" s="173" t="s">
        <v>55</v>
      </c>
      <c r="H61" s="174"/>
      <c r="I61" s="174"/>
      <c r="J61" s="176" t="s">
        <v>56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57</v>
      </c>
      <c r="E65" s="177"/>
      <c r="F65" s="177"/>
      <c r="G65" s="171" t="s">
        <v>58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55</v>
      </c>
      <c r="E76" s="174"/>
      <c r="F76" s="175" t="s">
        <v>56</v>
      </c>
      <c r="G76" s="173" t="s">
        <v>55</v>
      </c>
      <c r="H76" s="174"/>
      <c r="I76" s="174"/>
      <c r="J76" s="176" t="s">
        <v>56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var2_JIHLÁVKA, PROSTŘEDKOVICE, REVITALIZACE TOKU (PMO)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116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243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244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01.1 - Demolice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Prostředkovice</v>
      </c>
      <c r="G91" s="39"/>
      <c r="H91" s="39"/>
      <c r="I91" s="31" t="s">
        <v>22</v>
      </c>
      <c r="J91" s="78" t="str">
        <f>IF(J14="","",J14)</f>
        <v>24. 10. 2023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Povodí Moravy s.p.</v>
      </c>
      <c r="G93" s="39"/>
      <c r="H93" s="39"/>
      <c r="I93" s="31" t="s">
        <v>31</v>
      </c>
      <c r="J93" s="35" t="str">
        <f>E23</f>
        <v xml:space="preserve">Envicons, s.r.o.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Envicons, s.r.o.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119</v>
      </c>
      <c r="D96" s="184"/>
      <c r="E96" s="184"/>
      <c r="F96" s="184"/>
      <c r="G96" s="184"/>
      <c r="H96" s="184"/>
      <c r="I96" s="184"/>
      <c r="J96" s="185" t="s">
        <v>120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121</v>
      </c>
      <c r="D98" s="39"/>
      <c r="E98" s="39"/>
      <c r="F98" s="39"/>
      <c r="G98" s="39"/>
      <c r="H98" s="39"/>
      <c r="I98" s="39"/>
      <c r="J98" s="109">
        <f>J125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122</v>
      </c>
    </row>
    <row r="99" s="9" customFormat="1" ht="24.96" customHeight="1">
      <c r="A99" s="9"/>
      <c r="B99" s="187"/>
      <c r="C99" s="188"/>
      <c r="D99" s="189" t="s">
        <v>250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251</v>
      </c>
      <c r="E100" s="190"/>
      <c r="F100" s="190"/>
      <c r="G100" s="190"/>
      <c r="H100" s="190"/>
      <c r="I100" s="190"/>
      <c r="J100" s="191">
        <f>J141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2" customFormat="1" ht="19.92" customHeight="1">
      <c r="A101" s="12"/>
      <c r="B101" s="242"/>
      <c r="C101" s="132"/>
      <c r="D101" s="243" t="s">
        <v>252</v>
      </c>
      <c r="E101" s="244"/>
      <c r="F101" s="244"/>
      <c r="G101" s="244"/>
      <c r="H101" s="244"/>
      <c r="I101" s="244"/>
      <c r="J101" s="245">
        <f>J142</f>
        <v>0</v>
      </c>
      <c r="K101" s="132"/>
      <c r="L101" s="24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42"/>
      <c r="C102" s="132"/>
      <c r="D102" s="243" t="s">
        <v>253</v>
      </c>
      <c r="E102" s="244"/>
      <c r="F102" s="244"/>
      <c r="G102" s="244"/>
      <c r="H102" s="244"/>
      <c r="I102" s="244"/>
      <c r="J102" s="245">
        <f>J186</f>
        <v>0</v>
      </c>
      <c r="K102" s="132"/>
      <c r="L102" s="246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2"/>
      <c r="C103" s="132"/>
      <c r="D103" s="243" t="s">
        <v>254</v>
      </c>
      <c r="E103" s="244"/>
      <c r="F103" s="244"/>
      <c r="G103" s="244"/>
      <c r="H103" s="244"/>
      <c r="I103" s="244"/>
      <c r="J103" s="245">
        <f>J216</f>
        <v>0</v>
      </c>
      <c r="K103" s="132"/>
      <c r="L103" s="246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124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var2_JIHLÁVKA, PROSTŘEDKOVICE, REVITALIZACE TOKU (PMO)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116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2" t="s">
        <v>243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244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E11</f>
        <v>SO 01.1 - Demolice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F14</f>
        <v>Prostředkovice</v>
      </c>
      <c r="G119" s="39"/>
      <c r="H119" s="39"/>
      <c r="I119" s="31" t="s">
        <v>22</v>
      </c>
      <c r="J119" s="78" t="str">
        <f>IF(J14="","",J14)</f>
        <v>24. 10. 2023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E17</f>
        <v>Povodí Moravy s.p.</v>
      </c>
      <c r="G121" s="39"/>
      <c r="H121" s="39"/>
      <c r="I121" s="31" t="s">
        <v>31</v>
      </c>
      <c r="J121" s="35" t="str">
        <f>E23</f>
        <v xml:space="preserve">Envicons, s.r.o.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9"/>
      <c r="E122" s="39"/>
      <c r="F122" s="26" t="str">
        <f>IF(E20="","",E20)</f>
        <v>Vyplň údaj</v>
      </c>
      <c r="G122" s="39"/>
      <c r="H122" s="39"/>
      <c r="I122" s="31" t="s">
        <v>34</v>
      </c>
      <c r="J122" s="35" t="str">
        <f>E26</f>
        <v xml:space="preserve">Envicons, s.r.o.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3"/>
      <c r="B124" s="194"/>
      <c r="C124" s="195" t="s">
        <v>125</v>
      </c>
      <c r="D124" s="196" t="s">
        <v>65</v>
      </c>
      <c r="E124" s="196" t="s">
        <v>61</v>
      </c>
      <c r="F124" s="196" t="s">
        <v>62</v>
      </c>
      <c r="G124" s="196" t="s">
        <v>126</v>
      </c>
      <c r="H124" s="196" t="s">
        <v>127</v>
      </c>
      <c r="I124" s="196" t="s">
        <v>128</v>
      </c>
      <c r="J124" s="196" t="s">
        <v>120</v>
      </c>
      <c r="K124" s="197" t="s">
        <v>129</v>
      </c>
      <c r="L124" s="198"/>
      <c r="M124" s="99" t="s">
        <v>1</v>
      </c>
      <c r="N124" s="100" t="s">
        <v>44</v>
      </c>
      <c r="O124" s="100" t="s">
        <v>130</v>
      </c>
      <c r="P124" s="100" t="s">
        <v>131</v>
      </c>
      <c r="Q124" s="100" t="s">
        <v>132</v>
      </c>
      <c r="R124" s="100" t="s">
        <v>133</v>
      </c>
      <c r="S124" s="100" t="s">
        <v>134</v>
      </c>
      <c r="T124" s="101" t="s">
        <v>135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7"/>
      <c r="B125" s="38"/>
      <c r="C125" s="106" t="s">
        <v>136</v>
      </c>
      <c r="D125" s="39"/>
      <c r="E125" s="39"/>
      <c r="F125" s="39"/>
      <c r="G125" s="39"/>
      <c r="H125" s="39"/>
      <c r="I125" s="39"/>
      <c r="J125" s="199">
        <f>BK125</f>
        <v>0</v>
      </c>
      <c r="K125" s="39"/>
      <c r="L125" s="43"/>
      <c r="M125" s="102"/>
      <c r="N125" s="200"/>
      <c r="O125" s="103"/>
      <c r="P125" s="201">
        <f>P126+P141</f>
        <v>0</v>
      </c>
      <c r="Q125" s="103"/>
      <c r="R125" s="201">
        <f>R126+R141</f>
        <v>40.8926576</v>
      </c>
      <c r="S125" s="103"/>
      <c r="T125" s="202">
        <f>T126+T141</f>
        <v>227.77282000000002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79</v>
      </c>
      <c r="AU125" s="16" t="s">
        <v>122</v>
      </c>
      <c r="BK125" s="203">
        <f>BK126+BK141</f>
        <v>0</v>
      </c>
    </row>
    <row r="126" s="11" customFormat="1" ht="25.92" customHeight="1">
      <c r="A126" s="11"/>
      <c r="B126" s="204"/>
      <c r="C126" s="205"/>
      <c r="D126" s="206" t="s">
        <v>79</v>
      </c>
      <c r="E126" s="207" t="s">
        <v>88</v>
      </c>
      <c r="F126" s="207" t="s">
        <v>255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SUM(P127:P140)</f>
        <v>0</v>
      </c>
      <c r="Q126" s="212"/>
      <c r="R126" s="213">
        <f>SUM(R127:R140)</f>
        <v>40.337600000000002</v>
      </c>
      <c r="S126" s="212"/>
      <c r="T126" s="214">
        <f>SUM(T127:T140)</f>
        <v>182.18520000000001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5" t="s">
        <v>88</v>
      </c>
      <c r="AT126" s="216" t="s">
        <v>79</v>
      </c>
      <c r="AU126" s="216" t="s">
        <v>80</v>
      </c>
      <c r="AY126" s="215" t="s">
        <v>139</v>
      </c>
      <c r="BK126" s="217">
        <f>SUM(BK127:BK140)</f>
        <v>0</v>
      </c>
    </row>
    <row r="127" s="2" customFormat="1" ht="24.15" customHeight="1">
      <c r="A127" s="37"/>
      <c r="B127" s="38"/>
      <c r="C127" s="218" t="s">
        <v>88</v>
      </c>
      <c r="D127" s="218" t="s">
        <v>140</v>
      </c>
      <c r="E127" s="219" t="s">
        <v>256</v>
      </c>
      <c r="F127" s="220" t="s">
        <v>257</v>
      </c>
      <c r="G127" s="221" t="s">
        <v>258</v>
      </c>
      <c r="H127" s="222">
        <v>71.183999999999998</v>
      </c>
      <c r="I127" s="223"/>
      <c r="J127" s="224">
        <f>ROUND(I127*H127,2)</f>
        <v>0</v>
      </c>
      <c r="K127" s="220" t="s">
        <v>144</v>
      </c>
      <c r="L127" s="43"/>
      <c r="M127" s="225" t="s">
        <v>1</v>
      </c>
      <c r="N127" s="226" t="s">
        <v>45</v>
      </c>
      <c r="O127" s="90"/>
      <c r="P127" s="227">
        <f>O127*H127</f>
        <v>0</v>
      </c>
      <c r="Q127" s="227">
        <v>0</v>
      </c>
      <c r="R127" s="227">
        <f>Q127*H127</f>
        <v>0</v>
      </c>
      <c r="S127" s="227">
        <v>1.8</v>
      </c>
      <c r="T127" s="228">
        <f>S127*H127</f>
        <v>128.13120000000001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159</v>
      </c>
      <c r="AT127" s="229" t="s">
        <v>140</v>
      </c>
      <c r="AU127" s="229" t="s">
        <v>88</v>
      </c>
      <c r="AY127" s="16" t="s">
        <v>139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88</v>
      </c>
      <c r="BK127" s="230">
        <f>ROUND(I127*H127,2)</f>
        <v>0</v>
      </c>
      <c r="BL127" s="16" t="s">
        <v>159</v>
      </c>
      <c r="BM127" s="229" t="s">
        <v>259</v>
      </c>
    </row>
    <row r="128" s="2" customFormat="1">
      <c r="A128" s="37"/>
      <c r="B128" s="38"/>
      <c r="C128" s="39"/>
      <c r="D128" s="231" t="s">
        <v>147</v>
      </c>
      <c r="E128" s="39"/>
      <c r="F128" s="232" t="s">
        <v>260</v>
      </c>
      <c r="G128" s="39"/>
      <c r="H128" s="39"/>
      <c r="I128" s="233"/>
      <c r="J128" s="39"/>
      <c r="K128" s="39"/>
      <c r="L128" s="43"/>
      <c r="M128" s="234"/>
      <c r="N128" s="235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147</v>
      </c>
      <c r="AU128" s="16" t="s">
        <v>88</v>
      </c>
    </row>
    <row r="129" s="2" customFormat="1">
      <c r="A129" s="37"/>
      <c r="B129" s="38"/>
      <c r="C129" s="39"/>
      <c r="D129" s="236" t="s">
        <v>149</v>
      </c>
      <c r="E129" s="39"/>
      <c r="F129" s="237" t="s">
        <v>261</v>
      </c>
      <c r="G129" s="39"/>
      <c r="H129" s="39"/>
      <c r="I129" s="233"/>
      <c r="J129" s="39"/>
      <c r="K129" s="39"/>
      <c r="L129" s="43"/>
      <c r="M129" s="234"/>
      <c r="N129" s="23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149</v>
      </c>
      <c r="AU129" s="16" t="s">
        <v>88</v>
      </c>
    </row>
    <row r="130" s="13" customFormat="1">
      <c r="A130" s="13"/>
      <c r="B130" s="247"/>
      <c r="C130" s="248"/>
      <c r="D130" s="236" t="s">
        <v>262</v>
      </c>
      <c r="E130" s="249" t="s">
        <v>1</v>
      </c>
      <c r="F130" s="250" t="s">
        <v>263</v>
      </c>
      <c r="G130" s="248"/>
      <c r="H130" s="251">
        <v>71.183999999999998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7" t="s">
        <v>262</v>
      </c>
      <c r="AU130" s="257" t="s">
        <v>88</v>
      </c>
      <c r="AV130" s="13" t="s">
        <v>90</v>
      </c>
      <c r="AW130" s="13" t="s">
        <v>33</v>
      </c>
      <c r="AX130" s="13" t="s">
        <v>88</v>
      </c>
      <c r="AY130" s="257" t="s">
        <v>139</v>
      </c>
    </row>
    <row r="131" s="2" customFormat="1" ht="16.5" customHeight="1">
      <c r="A131" s="37"/>
      <c r="B131" s="38"/>
      <c r="C131" s="218" t="s">
        <v>90</v>
      </c>
      <c r="D131" s="218" t="s">
        <v>140</v>
      </c>
      <c r="E131" s="219" t="s">
        <v>264</v>
      </c>
      <c r="F131" s="220" t="s">
        <v>265</v>
      </c>
      <c r="G131" s="221" t="s">
        <v>258</v>
      </c>
      <c r="H131" s="222">
        <v>29.699999999999999</v>
      </c>
      <c r="I131" s="223"/>
      <c r="J131" s="224">
        <f>ROUND(I131*H131,2)</f>
        <v>0</v>
      </c>
      <c r="K131" s="220" t="s">
        <v>144</v>
      </c>
      <c r="L131" s="43"/>
      <c r="M131" s="225" t="s">
        <v>1</v>
      </c>
      <c r="N131" s="226" t="s">
        <v>45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1.8200000000000001</v>
      </c>
      <c r="T131" s="228">
        <f>S131*H131</f>
        <v>54.054000000000002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159</v>
      </c>
      <c r="AT131" s="229" t="s">
        <v>140</v>
      </c>
      <c r="AU131" s="229" t="s">
        <v>88</v>
      </c>
      <c r="AY131" s="16" t="s">
        <v>139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88</v>
      </c>
      <c r="BK131" s="230">
        <f>ROUND(I131*H131,2)</f>
        <v>0</v>
      </c>
      <c r="BL131" s="16" t="s">
        <v>159</v>
      </c>
      <c r="BM131" s="229" t="s">
        <v>266</v>
      </c>
    </row>
    <row r="132" s="2" customFormat="1">
      <c r="A132" s="37"/>
      <c r="B132" s="38"/>
      <c r="C132" s="39"/>
      <c r="D132" s="231" t="s">
        <v>147</v>
      </c>
      <c r="E132" s="39"/>
      <c r="F132" s="232" t="s">
        <v>267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147</v>
      </c>
      <c r="AU132" s="16" t="s">
        <v>88</v>
      </c>
    </row>
    <row r="133" s="2" customFormat="1">
      <c r="A133" s="37"/>
      <c r="B133" s="38"/>
      <c r="C133" s="39"/>
      <c r="D133" s="236" t="s">
        <v>149</v>
      </c>
      <c r="E133" s="39"/>
      <c r="F133" s="237" t="s">
        <v>268</v>
      </c>
      <c r="G133" s="39"/>
      <c r="H133" s="39"/>
      <c r="I133" s="233"/>
      <c r="J133" s="39"/>
      <c r="K133" s="39"/>
      <c r="L133" s="43"/>
      <c r="M133" s="234"/>
      <c r="N133" s="235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149</v>
      </c>
      <c r="AU133" s="16" t="s">
        <v>88</v>
      </c>
    </row>
    <row r="134" s="2" customFormat="1" ht="24.15" customHeight="1">
      <c r="A134" s="37"/>
      <c r="B134" s="38"/>
      <c r="C134" s="218" t="s">
        <v>154</v>
      </c>
      <c r="D134" s="218" t="s">
        <v>140</v>
      </c>
      <c r="E134" s="219" t="s">
        <v>269</v>
      </c>
      <c r="F134" s="220" t="s">
        <v>270</v>
      </c>
      <c r="G134" s="221" t="s">
        <v>258</v>
      </c>
      <c r="H134" s="222">
        <v>100.84399999999999</v>
      </c>
      <c r="I134" s="223"/>
      <c r="J134" s="224">
        <f>ROUND(I134*H134,2)</f>
        <v>0</v>
      </c>
      <c r="K134" s="220" t="s">
        <v>144</v>
      </c>
      <c r="L134" s="43"/>
      <c r="M134" s="225" t="s">
        <v>1</v>
      </c>
      <c r="N134" s="226" t="s">
        <v>45</v>
      </c>
      <c r="O134" s="90"/>
      <c r="P134" s="227">
        <f>O134*H134</f>
        <v>0</v>
      </c>
      <c r="Q134" s="227">
        <v>0.40000000000000002</v>
      </c>
      <c r="R134" s="227">
        <f>Q134*H134</f>
        <v>40.337600000000002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159</v>
      </c>
      <c r="AT134" s="229" t="s">
        <v>140</v>
      </c>
      <c r="AU134" s="229" t="s">
        <v>88</v>
      </c>
      <c r="AY134" s="16" t="s">
        <v>139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88</v>
      </c>
      <c r="BK134" s="230">
        <f>ROUND(I134*H134,2)</f>
        <v>0</v>
      </c>
      <c r="BL134" s="16" t="s">
        <v>159</v>
      </c>
      <c r="BM134" s="229" t="s">
        <v>271</v>
      </c>
    </row>
    <row r="135" s="2" customFormat="1">
      <c r="A135" s="37"/>
      <c r="B135" s="38"/>
      <c r="C135" s="39"/>
      <c r="D135" s="231" t="s">
        <v>147</v>
      </c>
      <c r="E135" s="39"/>
      <c r="F135" s="232" t="s">
        <v>272</v>
      </c>
      <c r="G135" s="39"/>
      <c r="H135" s="39"/>
      <c r="I135" s="233"/>
      <c r="J135" s="39"/>
      <c r="K135" s="39"/>
      <c r="L135" s="43"/>
      <c r="M135" s="234"/>
      <c r="N135" s="23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147</v>
      </c>
      <c r="AU135" s="16" t="s">
        <v>88</v>
      </c>
    </row>
    <row r="136" s="2" customFormat="1">
      <c r="A136" s="37"/>
      <c r="B136" s="38"/>
      <c r="C136" s="39"/>
      <c r="D136" s="236" t="s">
        <v>149</v>
      </c>
      <c r="E136" s="39"/>
      <c r="F136" s="237" t="s">
        <v>273</v>
      </c>
      <c r="G136" s="39"/>
      <c r="H136" s="39"/>
      <c r="I136" s="233"/>
      <c r="J136" s="39"/>
      <c r="K136" s="39"/>
      <c r="L136" s="43"/>
      <c r="M136" s="234"/>
      <c r="N136" s="23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149</v>
      </c>
      <c r="AU136" s="16" t="s">
        <v>88</v>
      </c>
    </row>
    <row r="137" s="13" customFormat="1">
      <c r="A137" s="13"/>
      <c r="B137" s="247"/>
      <c r="C137" s="248"/>
      <c r="D137" s="236" t="s">
        <v>262</v>
      </c>
      <c r="E137" s="249" t="s">
        <v>1</v>
      </c>
      <c r="F137" s="250" t="s">
        <v>274</v>
      </c>
      <c r="G137" s="248"/>
      <c r="H137" s="251">
        <v>100.84399999999999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262</v>
      </c>
      <c r="AU137" s="257" t="s">
        <v>88</v>
      </c>
      <c r="AV137" s="13" t="s">
        <v>90</v>
      </c>
      <c r="AW137" s="13" t="s">
        <v>33</v>
      </c>
      <c r="AX137" s="13" t="s">
        <v>88</v>
      </c>
      <c r="AY137" s="257" t="s">
        <v>139</v>
      </c>
    </row>
    <row r="138" s="2" customFormat="1" ht="24.15" customHeight="1">
      <c r="A138" s="37"/>
      <c r="B138" s="38"/>
      <c r="C138" s="218" t="s">
        <v>159</v>
      </c>
      <c r="D138" s="218" t="s">
        <v>140</v>
      </c>
      <c r="E138" s="219" t="s">
        <v>275</v>
      </c>
      <c r="F138" s="220" t="s">
        <v>276</v>
      </c>
      <c r="G138" s="221" t="s">
        <v>258</v>
      </c>
      <c r="H138" s="222">
        <v>29.66</v>
      </c>
      <c r="I138" s="223"/>
      <c r="J138" s="224">
        <f>ROUND(I138*H138,2)</f>
        <v>0</v>
      </c>
      <c r="K138" s="220" t="s">
        <v>144</v>
      </c>
      <c r="L138" s="43"/>
      <c r="M138" s="225" t="s">
        <v>1</v>
      </c>
      <c r="N138" s="226" t="s">
        <v>45</v>
      </c>
      <c r="O138" s="90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159</v>
      </c>
      <c r="AT138" s="229" t="s">
        <v>140</v>
      </c>
      <c r="AU138" s="229" t="s">
        <v>88</v>
      </c>
      <c r="AY138" s="16" t="s">
        <v>139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88</v>
      </c>
      <c r="BK138" s="230">
        <f>ROUND(I138*H138,2)</f>
        <v>0</v>
      </c>
      <c r="BL138" s="16" t="s">
        <v>159</v>
      </c>
      <c r="BM138" s="229" t="s">
        <v>277</v>
      </c>
    </row>
    <row r="139" s="2" customFormat="1">
      <c r="A139" s="37"/>
      <c r="B139" s="38"/>
      <c r="C139" s="39"/>
      <c r="D139" s="231" t="s">
        <v>147</v>
      </c>
      <c r="E139" s="39"/>
      <c r="F139" s="232" t="s">
        <v>278</v>
      </c>
      <c r="G139" s="39"/>
      <c r="H139" s="39"/>
      <c r="I139" s="233"/>
      <c r="J139" s="39"/>
      <c r="K139" s="39"/>
      <c r="L139" s="43"/>
      <c r="M139" s="234"/>
      <c r="N139" s="23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147</v>
      </c>
      <c r="AU139" s="16" t="s">
        <v>88</v>
      </c>
    </row>
    <row r="140" s="2" customFormat="1">
      <c r="A140" s="37"/>
      <c r="B140" s="38"/>
      <c r="C140" s="39"/>
      <c r="D140" s="236" t="s">
        <v>149</v>
      </c>
      <c r="E140" s="39"/>
      <c r="F140" s="237" t="s">
        <v>279</v>
      </c>
      <c r="G140" s="39"/>
      <c r="H140" s="39"/>
      <c r="I140" s="233"/>
      <c r="J140" s="39"/>
      <c r="K140" s="39"/>
      <c r="L140" s="43"/>
      <c r="M140" s="234"/>
      <c r="N140" s="235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149</v>
      </c>
      <c r="AU140" s="16" t="s">
        <v>88</v>
      </c>
    </row>
    <row r="141" s="11" customFormat="1" ht="25.92" customHeight="1">
      <c r="A141" s="11"/>
      <c r="B141" s="204"/>
      <c r="C141" s="205"/>
      <c r="D141" s="206" t="s">
        <v>79</v>
      </c>
      <c r="E141" s="207" t="s">
        <v>280</v>
      </c>
      <c r="F141" s="207" t="s">
        <v>281</v>
      </c>
      <c r="G141" s="205"/>
      <c r="H141" s="205"/>
      <c r="I141" s="208"/>
      <c r="J141" s="209">
        <f>BK141</f>
        <v>0</v>
      </c>
      <c r="K141" s="205"/>
      <c r="L141" s="210"/>
      <c r="M141" s="211"/>
      <c r="N141" s="212"/>
      <c r="O141" s="212"/>
      <c r="P141" s="213">
        <f>P142+P186+P216</f>
        <v>0</v>
      </c>
      <c r="Q141" s="212"/>
      <c r="R141" s="213">
        <f>R142+R186+R216</f>
        <v>0.55505759999999993</v>
      </c>
      <c r="S141" s="212"/>
      <c r="T141" s="214">
        <f>T142+T186+T216</f>
        <v>45.587620000000001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15" t="s">
        <v>88</v>
      </c>
      <c r="AT141" s="216" t="s">
        <v>79</v>
      </c>
      <c r="AU141" s="216" t="s">
        <v>80</v>
      </c>
      <c r="AY141" s="215" t="s">
        <v>139</v>
      </c>
      <c r="BK141" s="217">
        <f>BK142+BK186+BK216</f>
        <v>0</v>
      </c>
    </row>
    <row r="142" s="11" customFormat="1" ht="22.8" customHeight="1">
      <c r="A142" s="11"/>
      <c r="B142" s="204"/>
      <c r="C142" s="205"/>
      <c r="D142" s="206" t="s">
        <v>79</v>
      </c>
      <c r="E142" s="258" t="s">
        <v>185</v>
      </c>
      <c r="F142" s="258" t="s">
        <v>282</v>
      </c>
      <c r="G142" s="205"/>
      <c r="H142" s="205"/>
      <c r="I142" s="208"/>
      <c r="J142" s="259">
        <f>BK142</f>
        <v>0</v>
      </c>
      <c r="K142" s="205"/>
      <c r="L142" s="210"/>
      <c r="M142" s="211"/>
      <c r="N142" s="212"/>
      <c r="O142" s="212"/>
      <c r="P142" s="213">
        <f>SUM(P143:P185)</f>
        <v>0</v>
      </c>
      <c r="Q142" s="212"/>
      <c r="R142" s="213">
        <f>SUM(R143:R185)</f>
        <v>0.55505759999999993</v>
      </c>
      <c r="S142" s="212"/>
      <c r="T142" s="214">
        <f>SUM(T143:T185)</f>
        <v>45.587620000000001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15" t="s">
        <v>88</v>
      </c>
      <c r="AT142" s="216" t="s">
        <v>79</v>
      </c>
      <c r="AU142" s="216" t="s">
        <v>88</v>
      </c>
      <c r="AY142" s="215" t="s">
        <v>139</v>
      </c>
      <c r="BK142" s="217">
        <f>SUM(BK143:BK185)</f>
        <v>0</v>
      </c>
    </row>
    <row r="143" s="2" customFormat="1" ht="24.15" customHeight="1">
      <c r="A143" s="37"/>
      <c r="B143" s="38"/>
      <c r="C143" s="218" t="s">
        <v>138</v>
      </c>
      <c r="D143" s="218" t="s">
        <v>140</v>
      </c>
      <c r="E143" s="219" t="s">
        <v>283</v>
      </c>
      <c r="F143" s="220" t="s">
        <v>284</v>
      </c>
      <c r="G143" s="221" t="s">
        <v>285</v>
      </c>
      <c r="H143" s="222">
        <v>3.4700000000000002</v>
      </c>
      <c r="I143" s="223"/>
      <c r="J143" s="224">
        <f>ROUND(I143*H143,2)</f>
        <v>0</v>
      </c>
      <c r="K143" s="220" t="s">
        <v>144</v>
      </c>
      <c r="L143" s="43"/>
      <c r="M143" s="225" t="s">
        <v>1</v>
      </c>
      <c r="N143" s="226" t="s">
        <v>45</v>
      </c>
      <c r="O143" s="90"/>
      <c r="P143" s="227">
        <f>O143*H143</f>
        <v>0</v>
      </c>
      <c r="Q143" s="227">
        <v>0</v>
      </c>
      <c r="R143" s="227">
        <f>Q143*H143</f>
        <v>0</v>
      </c>
      <c r="S143" s="227">
        <v>0.26000000000000001</v>
      </c>
      <c r="T143" s="228">
        <f>S143*H143</f>
        <v>0.90220000000000011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159</v>
      </c>
      <c r="AT143" s="229" t="s">
        <v>140</v>
      </c>
      <c r="AU143" s="229" t="s">
        <v>90</v>
      </c>
      <c r="AY143" s="16" t="s">
        <v>139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88</v>
      </c>
      <c r="BK143" s="230">
        <f>ROUND(I143*H143,2)</f>
        <v>0</v>
      </c>
      <c r="BL143" s="16" t="s">
        <v>159</v>
      </c>
      <c r="BM143" s="229" t="s">
        <v>286</v>
      </c>
    </row>
    <row r="144" s="2" customFormat="1">
      <c r="A144" s="37"/>
      <c r="B144" s="38"/>
      <c r="C144" s="39"/>
      <c r="D144" s="231" t="s">
        <v>147</v>
      </c>
      <c r="E144" s="39"/>
      <c r="F144" s="232" t="s">
        <v>287</v>
      </c>
      <c r="G144" s="39"/>
      <c r="H144" s="39"/>
      <c r="I144" s="233"/>
      <c r="J144" s="39"/>
      <c r="K144" s="39"/>
      <c r="L144" s="43"/>
      <c r="M144" s="234"/>
      <c r="N144" s="23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147</v>
      </c>
      <c r="AU144" s="16" t="s">
        <v>90</v>
      </c>
    </row>
    <row r="145" s="2" customFormat="1">
      <c r="A145" s="37"/>
      <c r="B145" s="38"/>
      <c r="C145" s="39"/>
      <c r="D145" s="236" t="s">
        <v>149</v>
      </c>
      <c r="E145" s="39"/>
      <c r="F145" s="237" t="s">
        <v>288</v>
      </c>
      <c r="G145" s="39"/>
      <c r="H145" s="39"/>
      <c r="I145" s="233"/>
      <c r="J145" s="39"/>
      <c r="K145" s="39"/>
      <c r="L145" s="43"/>
      <c r="M145" s="234"/>
      <c r="N145" s="23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149</v>
      </c>
      <c r="AU145" s="16" t="s">
        <v>90</v>
      </c>
    </row>
    <row r="146" s="2" customFormat="1" ht="24.15" customHeight="1">
      <c r="A146" s="37"/>
      <c r="B146" s="38"/>
      <c r="C146" s="218" t="s">
        <v>169</v>
      </c>
      <c r="D146" s="218" t="s">
        <v>140</v>
      </c>
      <c r="E146" s="219" t="s">
        <v>289</v>
      </c>
      <c r="F146" s="220" t="s">
        <v>290</v>
      </c>
      <c r="G146" s="221" t="s">
        <v>258</v>
      </c>
      <c r="H146" s="222">
        <v>10.699999999999999</v>
      </c>
      <c r="I146" s="223"/>
      <c r="J146" s="224">
        <f>ROUND(I146*H146,2)</f>
        <v>0</v>
      </c>
      <c r="K146" s="220" t="s">
        <v>144</v>
      </c>
      <c r="L146" s="43"/>
      <c r="M146" s="225" t="s">
        <v>1</v>
      </c>
      <c r="N146" s="226" t="s">
        <v>45</v>
      </c>
      <c r="O146" s="90"/>
      <c r="P146" s="227">
        <f>O146*H146</f>
        <v>0</v>
      </c>
      <c r="Q146" s="227">
        <v>0</v>
      </c>
      <c r="R146" s="227">
        <f>Q146*H146</f>
        <v>0</v>
      </c>
      <c r="S146" s="227">
        <v>1.8999999999999999</v>
      </c>
      <c r="T146" s="228">
        <f>S146*H146</f>
        <v>20.329999999999998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159</v>
      </c>
      <c r="AT146" s="229" t="s">
        <v>140</v>
      </c>
      <c r="AU146" s="229" t="s">
        <v>90</v>
      </c>
      <c r="AY146" s="16" t="s">
        <v>139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88</v>
      </c>
      <c r="BK146" s="230">
        <f>ROUND(I146*H146,2)</f>
        <v>0</v>
      </c>
      <c r="BL146" s="16" t="s">
        <v>159</v>
      </c>
      <c r="BM146" s="229" t="s">
        <v>291</v>
      </c>
    </row>
    <row r="147" s="2" customFormat="1">
      <c r="A147" s="37"/>
      <c r="B147" s="38"/>
      <c r="C147" s="39"/>
      <c r="D147" s="231" t="s">
        <v>147</v>
      </c>
      <c r="E147" s="39"/>
      <c r="F147" s="232" t="s">
        <v>292</v>
      </c>
      <c r="G147" s="39"/>
      <c r="H147" s="39"/>
      <c r="I147" s="233"/>
      <c r="J147" s="39"/>
      <c r="K147" s="39"/>
      <c r="L147" s="43"/>
      <c r="M147" s="234"/>
      <c r="N147" s="23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147</v>
      </c>
      <c r="AU147" s="16" t="s">
        <v>90</v>
      </c>
    </row>
    <row r="148" s="2" customFormat="1" ht="16.5" customHeight="1">
      <c r="A148" s="37"/>
      <c r="B148" s="38"/>
      <c r="C148" s="218" t="s">
        <v>175</v>
      </c>
      <c r="D148" s="218" t="s">
        <v>140</v>
      </c>
      <c r="E148" s="219" t="s">
        <v>293</v>
      </c>
      <c r="F148" s="220" t="s">
        <v>294</v>
      </c>
      <c r="G148" s="221" t="s">
        <v>295</v>
      </c>
      <c r="H148" s="222">
        <v>62</v>
      </c>
      <c r="I148" s="223"/>
      <c r="J148" s="224">
        <f>ROUND(I148*H148,2)</f>
        <v>0</v>
      </c>
      <c r="K148" s="220" t="s">
        <v>144</v>
      </c>
      <c r="L148" s="43"/>
      <c r="M148" s="225" t="s">
        <v>1</v>
      </c>
      <c r="N148" s="226" t="s">
        <v>45</v>
      </c>
      <c r="O148" s="90"/>
      <c r="P148" s="227">
        <f>O148*H148</f>
        <v>0</v>
      </c>
      <c r="Q148" s="227">
        <v>0</v>
      </c>
      <c r="R148" s="227">
        <f>Q148*H148</f>
        <v>0</v>
      </c>
      <c r="S148" s="227">
        <v>0.20499999999999999</v>
      </c>
      <c r="T148" s="228">
        <f>S148*H148</f>
        <v>12.709999999999999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159</v>
      </c>
      <c r="AT148" s="229" t="s">
        <v>140</v>
      </c>
      <c r="AU148" s="229" t="s">
        <v>90</v>
      </c>
      <c r="AY148" s="16" t="s">
        <v>139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88</v>
      </c>
      <c r="BK148" s="230">
        <f>ROUND(I148*H148,2)</f>
        <v>0</v>
      </c>
      <c r="BL148" s="16" t="s">
        <v>159</v>
      </c>
      <c r="BM148" s="229" t="s">
        <v>296</v>
      </c>
    </row>
    <row r="149" s="2" customFormat="1">
      <c r="A149" s="37"/>
      <c r="B149" s="38"/>
      <c r="C149" s="39"/>
      <c r="D149" s="231" t="s">
        <v>147</v>
      </c>
      <c r="E149" s="39"/>
      <c r="F149" s="232" t="s">
        <v>297</v>
      </c>
      <c r="G149" s="39"/>
      <c r="H149" s="39"/>
      <c r="I149" s="233"/>
      <c r="J149" s="39"/>
      <c r="K149" s="39"/>
      <c r="L149" s="43"/>
      <c r="M149" s="234"/>
      <c r="N149" s="23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147</v>
      </c>
      <c r="AU149" s="16" t="s">
        <v>90</v>
      </c>
    </row>
    <row r="150" s="2" customFormat="1">
      <c r="A150" s="37"/>
      <c r="B150" s="38"/>
      <c r="C150" s="39"/>
      <c r="D150" s="236" t="s">
        <v>149</v>
      </c>
      <c r="E150" s="39"/>
      <c r="F150" s="237" t="s">
        <v>298</v>
      </c>
      <c r="G150" s="39"/>
      <c r="H150" s="39"/>
      <c r="I150" s="233"/>
      <c r="J150" s="39"/>
      <c r="K150" s="39"/>
      <c r="L150" s="43"/>
      <c r="M150" s="234"/>
      <c r="N150" s="23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149</v>
      </c>
      <c r="AU150" s="16" t="s">
        <v>90</v>
      </c>
    </row>
    <row r="151" s="13" customFormat="1">
      <c r="A151" s="13"/>
      <c r="B151" s="247"/>
      <c r="C151" s="248"/>
      <c r="D151" s="236" t="s">
        <v>262</v>
      </c>
      <c r="E151" s="249" t="s">
        <v>1</v>
      </c>
      <c r="F151" s="250" t="s">
        <v>299</v>
      </c>
      <c r="G151" s="248"/>
      <c r="H151" s="251">
        <v>62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7" t="s">
        <v>262</v>
      </c>
      <c r="AU151" s="257" t="s">
        <v>90</v>
      </c>
      <c r="AV151" s="13" t="s">
        <v>90</v>
      </c>
      <c r="AW151" s="13" t="s">
        <v>33</v>
      </c>
      <c r="AX151" s="13" t="s">
        <v>88</v>
      </c>
      <c r="AY151" s="257" t="s">
        <v>139</v>
      </c>
    </row>
    <row r="152" s="2" customFormat="1" ht="24.15" customHeight="1">
      <c r="A152" s="37"/>
      <c r="B152" s="38"/>
      <c r="C152" s="218" t="s">
        <v>180</v>
      </c>
      <c r="D152" s="218" t="s">
        <v>140</v>
      </c>
      <c r="E152" s="219" t="s">
        <v>300</v>
      </c>
      <c r="F152" s="220" t="s">
        <v>301</v>
      </c>
      <c r="G152" s="221" t="s">
        <v>258</v>
      </c>
      <c r="H152" s="222">
        <v>1.2</v>
      </c>
      <c r="I152" s="223"/>
      <c r="J152" s="224">
        <f>ROUND(I152*H152,2)</f>
        <v>0</v>
      </c>
      <c r="K152" s="220" t="s">
        <v>144</v>
      </c>
      <c r="L152" s="43"/>
      <c r="M152" s="225" t="s">
        <v>1</v>
      </c>
      <c r="N152" s="226" t="s">
        <v>45</v>
      </c>
      <c r="O152" s="90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159</v>
      </c>
      <c r="AT152" s="229" t="s">
        <v>140</v>
      </c>
      <c r="AU152" s="229" t="s">
        <v>90</v>
      </c>
      <c r="AY152" s="16" t="s">
        <v>139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88</v>
      </c>
      <c r="BK152" s="230">
        <f>ROUND(I152*H152,2)</f>
        <v>0</v>
      </c>
      <c r="BL152" s="16" t="s">
        <v>159</v>
      </c>
      <c r="BM152" s="229" t="s">
        <v>302</v>
      </c>
    </row>
    <row r="153" s="2" customFormat="1">
      <c r="A153" s="37"/>
      <c r="B153" s="38"/>
      <c r="C153" s="39"/>
      <c r="D153" s="231" t="s">
        <v>147</v>
      </c>
      <c r="E153" s="39"/>
      <c r="F153" s="232" t="s">
        <v>303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147</v>
      </c>
      <c r="AU153" s="16" t="s">
        <v>90</v>
      </c>
    </row>
    <row r="154" s="2" customFormat="1">
      <c r="A154" s="37"/>
      <c r="B154" s="38"/>
      <c r="C154" s="39"/>
      <c r="D154" s="236" t="s">
        <v>149</v>
      </c>
      <c r="E154" s="39"/>
      <c r="F154" s="237" t="s">
        <v>304</v>
      </c>
      <c r="G154" s="39"/>
      <c r="H154" s="39"/>
      <c r="I154" s="233"/>
      <c r="J154" s="39"/>
      <c r="K154" s="39"/>
      <c r="L154" s="43"/>
      <c r="M154" s="234"/>
      <c r="N154" s="23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149</v>
      </c>
      <c r="AU154" s="16" t="s">
        <v>90</v>
      </c>
    </row>
    <row r="155" s="13" customFormat="1">
      <c r="A155" s="13"/>
      <c r="B155" s="247"/>
      <c r="C155" s="248"/>
      <c r="D155" s="236" t="s">
        <v>262</v>
      </c>
      <c r="E155" s="249" t="s">
        <v>1</v>
      </c>
      <c r="F155" s="250" t="s">
        <v>305</v>
      </c>
      <c r="G155" s="248"/>
      <c r="H155" s="251">
        <v>0.63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7" t="s">
        <v>262</v>
      </c>
      <c r="AU155" s="257" t="s">
        <v>90</v>
      </c>
      <c r="AV155" s="13" t="s">
        <v>90</v>
      </c>
      <c r="AW155" s="13" t="s">
        <v>33</v>
      </c>
      <c r="AX155" s="13" t="s">
        <v>80</v>
      </c>
      <c r="AY155" s="257" t="s">
        <v>139</v>
      </c>
    </row>
    <row r="156" s="13" customFormat="1">
      <c r="A156" s="13"/>
      <c r="B156" s="247"/>
      <c r="C156" s="248"/>
      <c r="D156" s="236" t="s">
        <v>262</v>
      </c>
      <c r="E156" s="249" t="s">
        <v>1</v>
      </c>
      <c r="F156" s="250" t="s">
        <v>306</v>
      </c>
      <c r="G156" s="248"/>
      <c r="H156" s="251">
        <v>0.56999999999999995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262</v>
      </c>
      <c r="AU156" s="257" t="s">
        <v>90</v>
      </c>
      <c r="AV156" s="13" t="s">
        <v>90</v>
      </c>
      <c r="AW156" s="13" t="s">
        <v>33</v>
      </c>
      <c r="AX156" s="13" t="s">
        <v>80</v>
      </c>
      <c r="AY156" s="257" t="s">
        <v>139</v>
      </c>
    </row>
    <row r="157" s="14" customFormat="1">
      <c r="A157" s="14"/>
      <c r="B157" s="260"/>
      <c r="C157" s="261"/>
      <c r="D157" s="236" t="s">
        <v>262</v>
      </c>
      <c r="E157" s="262" t="s">
        <v>1</v>
      </c>
      <c r="F157" s="263" t="s">
        <v>307</v>
      </c>
      <c r="G157" s="261"/>
      <c r="H157" s="264">
        <v>1.2</v>
      </c>
      <c r="I157" s="265"/>
      <c r="J157" s="261"/>
      <c r="K157" s="261"/>
      <c r="L157" s="266"/>
      <c r="M157" s="267"/>
      <c r="N157" s="268"/>
      <c r="O157" s="268"/>
      <c r="P157" s="268"/>
      <c r="Q157" s="268"/>
      <c r="R157" s="268"/>
      <c r="S157" s="268"/>
      <c r="T157" s="26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0" t="s">
        <v>262</v>
      </c>
      <c r="AU157" s="270" t="s">
        <v>90</v>
      </c>
      <c r="AV157" s="14" t="s">
        <v>159</v>
      </c>
      <c r="AW157" s="14" t="s">
        <v>33</v>
      </c>
      <c r="AX157" s="14" t="s">
        <v>88</v>
      </c>
      <c r="AY157" s="270" t="s">
        <v>139</v>
      </c>
    </row>
    <row r="158" s="2" customFormat="1" ht="24.15" customHeight="1">
      <c r="A158" s="37"/>
      <c r="B158" s="38"/>
      <c r="C158" s="218" t="s">
        <v>185</v>
      </c>
      <c r="D158" s="218" t="s">
        <v>140</v>
      </c>
      <c r="E158" s="219" t="s">
        <v>308</v>
      </c>
      <c r="F158" s="220" t="s">
        <v>309</v>
      </c>
      <c r="G158" s="221" t="s">
        <v>310</v>
      </c>
      <c r="H158" s="222">
        <v>1</v>
      </c>
      <c r="I158" s="223"/>
      <c r="J158" s="224">
        <f>ROUND(I158*H158,2)</f>
        <v>0</v>
      </c>
      <c r="K158" s="220" t="s">
        <v>1</v>
      </c>
      <c r="L158" s="43"/>
      <c r="M158" s="225" t="s">
        <v>1</v>
      </c>
      <c r="N158" s="226" t="s">
        <v>45</v>
      </c>
      <c r="O158" s="90"/>
      <c r="P158" s="227">
        <f>O158*H158</f>
        <v>0</v>
      </c>
      <c r="Q158" s="227">
        <v>0</v>
      </c>
      <c r="R158" s="227">
        <f>Q158*H158</f>
        <v>0</v>
      </c>
      <c r="S158" s="227">
        <v>0.053999999999999999</v>
      </c>
      <c r="T158" s="228">
        <f>S158*H158</f>
        <v>0.053999999999999999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159</v>
      </c>
      <c r="AT158" s="229" t="s">
        <v>140</v>
      </c>
      <c r="AU158" s="229" t="s">
        <v>90</v>
      </c>
      <c r="AY158" s="16" t="s">
        <v>139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88</v>
      </c>
      <c r="BK158" s="230">
        <f>ROUND(I158*H158,2)</f>
        <v>0</v>
      </c>
      <c r="BL158" s="16" t="s">
        <v>159</v>
      </c>
      <c r="BM158" s="229" t="s">
        <v>311</v>
      </c>
    </row>
    <row r="159" s="2" customFormat="1">
      <c r="A159" s="37"/>
      <c r="B159" s="38"/>
      <c r="C159" s="39"/>
      <c r="D159" s="236" t="s">
        <v>149</v>
      </c>
      <c r="E159" s="39"/>
      <c r="F159" s="237" t="s">
        <v>312</v>
      </c>
      <c r="G159" s="39"/>
      <c r="H159" s="39"/>
      <c r="I159" s="233"/>
      <c r="J159" s="39"/>
      <c r="K159" s="39"/>
      <c r="L159" s="43"/>
      <c r="M159" s="234"/>
      <c r="N159" s="23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149</v>
      </c>
      <c r="AU159" s="16" t="s">
        <v>90</v>
      </c>
    </row>
    <row r="160" s="2" customFormat="1" ht="21.75" customHeight="1">
      <c r="A160" s="37"/>
      <c r="B160" s="38"/>
      <c r="C160" s="218" t="s">
        <v>191</v>
      </c>
      <c r="D160" s="218" t="s">
        <v>140</v>
      </c>
      <c r="E160" s="219" t="s">
        <v>313</v>
      </c>
      <c r="F160" s="220" t="s">
        <v>314</v>
      </c>
      <c r="G160" s="221" t="s">
        <v>295</v>
      </c>
      <c r="H160" s="222">
        <v>3</v>
      </c>
      <c r="I160" s="223"/>
      <c r="J160" s="224">
        <f>ROUND(I160*H160,2)</f>
        <v>0</v>
      </c>
      <c r="K160" s="220" t="s">
        <v>144</v>
      </c>
      <c r="L160" s="43"/>
      <c r="M160" s="225" t="s">
        <v>1</v>
      </c>
      <c r="N160" s="226" t="s">
        <v>45</v>
      </c>
      <c r="O160" s="90"/>
      <c r="P160" s="227">
        <f>O160*H160</f>
        <v>0</v>
      </c>
      <c r="Q160" s="227">
        <v>0</v>
      </c>
      <c r="R160" s="227">
        <f>Q160*H160</f>
        <v>0</v>
      </c>
      <c r="S160" s="227">
        <v>0.0050000000000000001</v>
      </c>
      <c r="T160" s="228">
        <f>S160*H160</f>
        <v>0.014999999999999999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159</v>
      </c>
      <c r="AT160" s="229" t="s">
        <v>140</v>
      </c>
      <c r="AU160" s="229" t="s">
        <v>90</v>
      </c>
      <c r="AY160" s="16" t="s">
        <v>139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88</v>
      </c>
      <c r="BK160" s="230">
        <f>ROUND(I160*H160,2)</f>
        <v>0</v>
      </c>
      <c r="BL160" s="16" t="s">
        <v>159</v>
      </c>
      <c r="BM160" s="229" t="s">
        <v>315</v>
      </c>
    </row>
    <row r="161" s="2" customFormat="1">
      <c r="A161" s="37"/>
      <c r="B161" s="38"/>
      <c r="C161" s="39"/>
      <c r="D161" s="231" t="s">
        <v>147</v>
      </c>
      <c r="E161" s="39"/>
      <c r="F161" s="232" t="s">
        <v>316</v>
      </c>
      <c r="G161" s="39"/>
      <c r="H161" s="39"/>
      <c r="I161" s="233"/>
      <c r="J161" s="39"/>
      <c r="K161" s="39"/>
      <c r="L161" s="43"/>
      <c r="M161" s="234"/>
      <c r="N161" s="23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147</v>
      </c>
      <c r="AU161" s="16" t="s">
        <v>90</v>
      </c>
    </row>
    <row r="162" s="2" customFormat="1">
      <c r="A162" s="37"/>
      <c r="B162" s="38"/>
      <c r="C162" s="39"/>
      <c r="D162" s="236" t="s">
        <v>149</v>
      </c>
      <c r="E162" s="39"/>
      <c r="F162" s="237" t="s">
        <v>317</v>
      </c>
      <c r="G162" s="39"/>
      <c r="H162" s="39"/>
      <c r="I162" s="233"/>
      <c r="J162" s="39"/>
      <c r="K162" s="39"/>
      <c r="L162" s="43"/>
      <c r="M162" s="234"/>
      <c r="N162" s="23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149</v>
      </c>
      <c r="AU162" s="16" t="s">
        <v>90</v>
      </c>
    </row>
    <row r="163" s="2" customFormat="1" ht="16.5" customHeight="1">
      <c r="A163" s="37"/>
      <c r="B163" s="38"/>
      <c r="C163" s="218" t="s">
        <v>196</v>
      </c>
      <c r="D163" s="218" t="s">
        <v>140</v>
      </c>
      <c r="E163" s="219" t="s">
        <v>318</v>
      </c>
      <c r="F163" s="220" t="s">
        <v>319</v>
      </c>
      <c r="G163" s="221" t="s">
        <v>258</v>
      </c>
      <c r="H163" s="222">
        <v>1.3799999999999999</v>
      </c>
      <c r="I163" s="223"/>
      <c r="J163" s="224">
        <f>ROUND(I163*H163,2)</f>
        <v>0</v>
      </c>
      <c r="K163" s="220" t="s">
        <v>144</v>
      </c>
      <c r="L163" s="43"/>
      <c r="M163" s="225" t="s">
        <v>1</v>
      </c>
      <c r="N163" s="226" t="s">
        <v>45</v>
      </c>
      <c r="O163" s="90"/>
      <c r="P163" s="227">
        <f>O163*H163</f>
        <v>0</v>
      </c>
      <c r="Q163" s="227">
        <v>0.12171</v>
      </c>
      <c r="R163" s="227">
        <f>Q163*H163</f>
        <v>0.16795979999999999</v>
      </c>
      <c r="S163" s="227">
        <v>2.3999999999999999</v>
      </c>
      <c r="T163" s="228">
        <f>S163*H163</f>
        <v>3.3119999999999998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159</v>
      </c>
      <c r="AT163" s="229" t="s">
        <v>140</v>
      </c>
      <c r="AU163" s="229" t="s">
        <v>90</v>
      </c>
      <c r="AY163" s="16" t="s">
        <v>139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88</v>
      </c>
      <c r="BK163" s="230">
        <f>ROUND(I163*H163,2)</f>
        <v>0</v>
      </c>
      <c r="BL163" s="16" t="s">
        <v>159</v>
      </c>
      <c r="BM163" s="229" t="s">
        <v>320</v>
      </c>
    </row>
    <row r="164" s="2" customFormat="1">
      <c r="A164" s="37"/>
      <c r="B164" s="38"/>
      <c r="C164" s="39"/>
      <c r="D164" s="231" t="s">
        <v>147</v>
      </c>
      <c r="E164" s="39"/>
      <c r="F164" s="232" t="s">
        <v>321</v>
      </c>
      <c r="G164" s="39"/>
      <c r="H164" s="39"/>
      <c r="I164" s="233"/>
      <c r="J164" s="39"/>
      <c r="K164" s="39"/>
      <c r="L164" s="43"/>
      <c r="M164" s="234"/>
      <c r="N164" s="23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147</v>
      </c>
      <c r="AU164" s="16" t="s">
        <v>90</v>
      </c>
    </row>
    <row r="165" s="2" customFormat="1">
      <c r="A165" s="37"/>
      <c r="B165" s="38"/>
      <c r="C165" s="39"/>
      <c r="D165" s="236" t="s">
        <v>149</v>
      </c>
      <c r="E165" s="39"/>
      <c r="F165" s="237" t="s">
        <v>322</v>
      </c>
      <c r="G165" s="39"/>
      <c r="H165" s="39"/>
      <c r="I165" s="233"/>
      <c r="J165" s="39"/>
      <c r="K165" s="39"/>
      <c r="L165" s="43"/>
      <c r="M165" s="234"/>
      <c r="N165" s="235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149</v>
      </c>
      <c r="AU165" s="16" t="s">
        <v>90</v>
      </c>
    </row>
    <row r="166" s="13" customFormat="1">
      <c r="A166" s="13"/>
      <c r="B166" s="247"/>
      <c r="C166" s="248"/>
      <c r="D166" s="236" t="s">
        <v>262</v>
      </c>
      <c r="E166" s="249" t="s">
        <v>1</v>
      </c>
      <c r="F166" s="250" t="s">
        <v>323</v>
      </c>
      <c r="G166" s="248"/>
      <c r="H166" s="251">
        <v>1.3799999999999999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262</v>
      </c>
      <c r="AU166" s="257" t="s">
        <v>90</v>
      </c>
      <c r="AV166" s="13" t="s">
        <v>90</v>
      </c>
      <c r="AW166" s="13" t="s">
        <v>33</v>
      </c>
      <c r="AX166" s="13" t="s">
        <v>88</v>
      </c>
      <c r="AY166" s="257" t="s">
        <v>139</v>
      </c>
    </row>
    <row r="167" s="2" customFormat="1" ht="16.5" customHeight="1">
      <c r="A167" s="37"/>
      <c r="B167" s="38"/>
      <c r="C167" s="218" t="s">
        <v>201</v>
      </c>
      <c r="D167" s="218" t="s">
        <v>140</v>
      </c>
      <c r="E167" s="219" t="s">
        <v>324</v>
      </c>
      <c r="F167" s="220" t="s">
        <v>325</v>
      </c>
      <c r="G167" s="221" t="s">
        <v>258</v>
      </c>
      <c r="H167" s="222">
        <v>0.90000000000000002</v>
      </c>
      <c r="I167" s="223"/>
      <c r="J167" s="224">
        <f>ROUND(I167*H167,2)</f>
        <v>0</v>
      </c>
      <c r="K167" s="220" t="s">
        <v>144</v>
      </c>
      <c r="L167" s="43"/>
      <c r="M167" s="225" t="s">
        <v>1</v>
      </c>
      <c r="N167" s="226" t="s">
        <v>45</v>
      </c>
      <c r="O167" s="90"/>
      <c r="P167" s="227">
        <f>O167*H167</f>
        <v>0</v>
      </c>
      <c r="Q167" s="227">
        <v>0.12171</v>
      </c>
      <c r="R167" s="227">
        <f>Q167*H167</f>
        <v>0.109539</v>
      </c>
      <c r="S167" s="227">
        <v>2.3999999999999999</v>
      </c>
      <c r="T167" s="228">
        <f>S167*H167</f>
        <v>2.1600000000000001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159</v>
      </c>
      <c r="AT167" s="229" t="s">
        <v>140</v>
      </c>
      <c r="AU167" s="229" t="s">
        <v>90</v>
      </c>
      <c r="AY167" s="16" t="s">
        <v>139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88</v>
      </c>
      <c r="BK167" s="230">
        <f>ROUND(I167*H167,2)</f>
        <v>0</v>
      </c>
      <c r="BL167" s="16" t="s">
        <v>159</v>
      </c>
      <c r="BM167" s="229" t="s">
        <v>326</v>
      </c>
    </row>
    <row r="168" s="2" customFormat="1">
      <c r="A168" s="37"/>
      <c r="B168" s="38"/>
      <c r="C168" s="39"/>
      <c r="D168" s="231" t="s">
        <v>147</v>
      </c>
      <c r="E168" s="39"/>
      <c r="F168" s="232" t="s">
        <v>327</v>
      </c>
      <c r="G168" s="39"/>
      <c r="H168" s="39"/>
      <c r="I168" s="233"/>
      <c r="J168" s="39"/>
      <c r="K168" s="39"/>
      <c r="L168" s="43"/>
      <c r="M168" s="234"/>
      <c r="N168" s="235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147</v>
      </c>
      <c r="AU168" s="16" t="s">
        <v>90</v>
      </c>
    </row>
    <row r="169" s="2" customFormat="1">
      <c r="A169" s="37"/>
      <c r="B169" s="38"/>
      <c r="C169" s="39"/>
      <c r="D169" s="236" t="s">
        <v>149</v>
      </c>
      <c r="E169" s="39"/>
      <c r="F169" s="237" t="s">
        <v>328</v>
      </c>
      <c r="G169" s="39"/>
      <c r="H169" s="39"/>
      <c r="I169" s="233"/>
      <c r="J169" s="39"/>
      <c r="K169" s="39"/>
      <c r="L169" s="43"/>
      <c r="M169" s="234"/>
      <c r="N169" s="235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149</v>
      </c>
      <c r="AU169" s="16" t="s">
        <v>90</v>
      </c>
    </row>
    <row r="170" s="13" customFormat="1">
      <c r="A170" s="13"/>
      <c r="B170" s="247"/>
      <c r="C170" s="248"/>
      <c r="D170" s="236" t="s">
        <v>262</v>
      </c>
      <c r="E170" s="249" t="s">
        <v>1</v>
      </c>
      <c r="F170" s="250" t="s">
        <v>329</v>
      </c>
      <c r="G170" s="248"/>
      <c r="H170" s="251">
        <v>0.90000000000000002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262</v>
      </c>
      <c r="AU170" s="257" t="s">
        <v>90</v>
      </c>
      <c r="AV170" s="13" t="s">
        <v>90</v>
      </c>
      <c r="AW170" s="13" t="s">
        <v>33</v>
      </c>
      <c r="AX170" s="13" t="s">
        <v>88</v>
      </c>
      <c r="AY170" s="257" t="s">
        <v>139</v>
      </c>
    </row>
    <row r="171" s="2" customFormat="1" ht="16.5" customHeight="1">
      <c r="A171" s="37"/>
      <c r="B171" s="38"/>
      <c r="C171" s="218" t="s">
        <v>207</v>
      </c>
      <c r="D171" s="218" t="s">
        <v>140</v>
      </c>
      <c r="E171" s="219" t="s">
        <v>330</v>
      </c>
      <c r="F171" s="220" t="s">
        <v>331</v>
      </c>
      <c r="G171" s="221" t="s">
        <v>258</v>
      </c>
      <c r="H171" s="222">
        <v>2.2799999999999998</v>
      </c>
      <c r="I171" s="223"/>
      <c r="J171" s="224">
        <f>ROUND(I171*H171,2)</f>
        <v>0</v>
      </c>
      <c r="K171" s="220" t="s">
        <v>144</v>
      </c>
      <c r="L171" s="43"/>
      <c r="M171" s="225" t="s">
        <v>1</v>
      </c>
      <c r="N171" s="226" t="s">
        <v>45</v>
      </c>
      <c r="O171" s="90"/>
      <c r="P171" s="227">
        <f>O171*H171</f>
        <v>0</v>
      </c>
      <c r="Q171" s="227">
        <v>0.12171</v>
      </c>
      <c r="R171" s="227">
        <f>Q171*H171</f>
        <v>0.27749879999999999</v>
      </c>
      <c r="S171" s="227">
        <v>2.3999999999999999</v>
      </c>
      <c r="T171" s="228">
        <f>S171*H171</f>
        <v>5.4719999999999995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9" t="s">
        <v>159</v>
      </c>
      <c r="AT171" s="229" t="s">
        <v>140</v>
      </c>
      <c r="AU171" s="229" t="s">
        <v>90</v>
      </c>
      <c r="AY171" s="16" t="s">
        <v>139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6" t="s">
        <v>88</v>
      </c>
      <c r="BK171" s="230">
        <f>ROUND(I171*H171,2)</f>
        <v>0</v>
      </c>
      <c r="BL171" s="16" t="s">
        <v>159</v>
      </c>
      <c r="BM171" s="229" t="s">
        <v>332</v>
      </c>
    </row>
    <row r="172" s="2" customFormat="1">
      <c r="A172" s="37"/>
      <c r="B172" s="38"/>
      <c r="C172" s="39"/>
      <c r="D172" s="231" t="s">
        <v>147</v>
      </c>
      <c r="E172" s="39"/>
      <c r="F172" s="232" t="s">
        <v>333</v>
      </c>
      <c r="G172" s="39"/>
      <c r="H172" s="39"/>
      <c r="I172" s="233"/>
      <c r="J172" s="39"/>
      <c r="K172" s="39"/>
      <c r="L172" s="43"/>
      <c r="M172" s="234"/>
      <c r="N172" s="235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147</v>
      </c>
      <c r="AU172" s="16" t="s">
        <v>90</v>
      </c>
    </row>
    <row r="173" s="2" customFormat="1">
      <c r="A173" s="37"/>
      <c r="B173" s="38"/>
      <c r="C173" s="39"/>
      <c r="D173" s="236" t="s">
        <v>149</v>
      </c>
      <c r="E173" s="39"/>
      <c r="F173" s="237" t="s">
        <v>334</v>
      </c>
      <c r="G173" s="39"/>
      <c r="H173" s="39"/>
      <c r="I173" s="233"/>
      <c r="J173" s="39"/>
      <c r="K173" s="39"/>
      <c r="L173" s="43"/>
      <c r="M173" s="234"/>
      <c r="N173" s="235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149</v>
      </c>
      <c r="AU173" s="16" t="s">
        <v>90</v>
      </c>
    </row>
    <row r="174" s="13" customFormat="1">
      <c r="A174" s="13"/>
      <c r="B174" s="247"/>
      <c r="C174" s="248"/>
      <c r="D174" s="236" t="s">
        <v>262</v>
      </c>
      <c r="E174" s="249" t="s">
        <v>1</v>
      </c>
      <c r="F174" s="250" t="s">
        <v>335</v>
      </c>
      <c r="G174" s="248"/>
      <c r="H174" s="251">
        <v>2.2799999999999998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7" t="s">
        <v>262</v>
      </c>
      <c r="AU174" s="257" t="s">
        <v>90</v>
      </c>
      <c r="AV174" s="13" t="s">
        <v>90</v>
      </c>
      <c r="AW174" s="13" t="s">
        <v>33</v>
      </c>
      <c r="AX174" s="13" t="s">
        <v>88</v>
      </c>
      <c r="AY174" s="257" t="s">
        <v>139</v>
      </c>
    </row>
    <row r="175" s="2" customFormat="1" ht="24.15" customHeight="1">
      <c r="A175" s="37"/>
      <c r="B175" s="38"/>
      <c r="C175" s="218" t="s">
        <v>211</v>
      </c>
      <c r="D175" s="218" t="s">
        <v>140</v>
      </c>
      <c r="E175" s="219" t="s">
        <v>336</v>
      </c>
      <c r="F175" s="220" t="s">
        <v>337</v>
      </c>
      <c r="G175" s="221" t="s">
        <v>338</v>
      </c>
      <c r="H175" s="222">
        <v>361.62</v>
      </c>
      <c r="I175" s="223"/>
      <c r="J175" s="224">
        <f>ROUND(I175*H175,2)</f>
        <v>0</v>
      </c>
      <c r="K175" s="220" t="s">
        <v>144</v>
      </c>
      <c r="L175" s="43"/>
      <c r="M175" s="225" t="s">
        <v>1</v>
      </c>
      <c r="N175" s="226" t="s">
        <v>45</v>
      </c>
      <c r="O175" s="90"/>
      <c r="P175" s="227">
        <f>O175*H175</f>
        <v>0</v>
      </c>
      <c r="Q175" s="227">
        <v>0</v>
      </c>
      <c r="R175" s="227">
        <f>Q175*H175</f>
        <v>0</v>
      </c>
      <c r="S175" s="227">
        <v>0.001</v>
      </c>
      <c r="T175" s="228">
        <f>S175*H175</f>
        <v>0.36162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9" t="s">
        <v>159</v>
      </c>
      <c r="AT175" s="229" t="s">
        <v>140</v>
      </c>
      <c r="AU175" s="229" t="s">
        <v>90</v>
      </c>
      <c r="AY175" s="16" t="s">
        <v>139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6" t="s">
        <v>88</v>
      </c>
      <c r="BK175" s="230">
        <f>ROUND(I175*H175,2)</f>
        <v>0</v>
      </c>
      <c r="BL175" s="16" t="s">
        <v>159</v>
      </c>
      <c r="BM175" s="229" t="s">
        <v>339</v>
      </c>
    </row>
    <row r="176" s="2" customFormat="1">
      <c r="A176" s="37"/>
      <c r="B176" s="38"/>
      <c r="C176" s="39"/>
      <c r="D176" s="231" t="s">
        <v>147</v>
      </c>
      <c r="E176" s="39"/>
      <c r="F176" s="232" t="s">
        <v>340</v>
      </c>
      <c r="G176" s="39"/>
      <c r="H176" s="39"/>
      <c r="I176" s="233"/>
      <c r="J176" s="39"/>
      <c r="K176" s="39"/>
      <c r="L176" s="43"/>
      <c r="M176" s="234"/>
      <c r="N176" s="235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147</v>
      </c>
      <c r="AU176" s="16" t="s">
        <v>90</v>
      </c>
    </row>
    <row r="177" s="2" customFormat="1">
      <c r="A177" s="37"/>
      <c r="B177" s="38"/>
      <c r="C177" s="39"/>
      <c r="D177" s="236" t="s">
        <v>149</v>
      </c>
      <c r="E177" s="39"/>
      <c r="F177" s="237" t="s">
        <v>341</v>
      </c>
      <c r="G177" s="39"/>
      <c r="H177" s="39"/>
      <c r="I177" s="233"/>
      <c r="J177" s="39"/>
      <c r="K177" s="39"/>
      <c r="L177" s="43"/>
      <c r="M177" s="234"/>
      <c r="N177" s="235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149</v>
      </c>
      <c r="AU177" s="16" t="s">
        <v>90</v>
      </c>
    </row>
    <row r="178" s="13" customFormat="1">
      <c r="A178" s="13"/>
      <c r="B178" s="247"/>
      <c r="C178" s="248"/>
      <c r="D178" s="236" t="s">
        <v>262</v>
      </c>
      <c r="E178" s="249" t="s">
        <v>1</v>
      </c>
      <c r="F178" s="250" t="s">
        <v>342</v>
      </c>
      <c r="G178" s="248"/>
      <c r="H178" s="251">
        <v>361.62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7" t="s">
        <v>262</v>
      </c>
      <c r="AU178" s="257" t="s">
        <v>90</v>
      </c>
      <c r="AV178" s="13" t="s">
        <v>90</v>
      </c>
      <c r="AW178" s="13" t="s">
        <v>33</v>
      </c>
      <c r="AX178" s="13" t="s">
        <v>88</v>
      </c>
      <c r="AY178" s="257" t="s">
        <v>139</v>
      </c>
    </row>
    <row r="179" s="2" customFormat="1" ht="16.5" customHeight="1">
      <c r="A179" s="37"/>
      <c r="B179" s="38"/>
      <c r="C179" s="218" t="s">
        <v>8</v>
      </c>
      <c r="D179" s="218" t="s">
        <v>140</v>
      </c>
      <c r="E179" s="219" t="s">
        <v>343</v>
      </c>
      <c r="F179" s="220" t="s">
        <v>344</v>
      </c>
      <c r="G179" s="221" t="s">
        <v>338</v>
      </c>
      <c r="H179" s="222">
        <v>86.799999999999997</v>
      </c>
      <c r="I179" s="223"/>
      <c r="J179" s="224">
        <f>ROUND(I179*H179,2)</f>
        <v>0</v>
      </c>
      <c r="K179" s="220" t="s">
        <v>144</v>
      </c>
      <c r="L179" s="43"/>
      <c r="M179" s="225" t="s">
        <v>1</v>
      </c>
      <c r="N179" s="226" t="s">
        <v>45</v>
      </c>
      <c r="O179" s="90"/>
      <c r="P179" s="227">
        <f>O179*H179</f>
        <v>0</v>
      </c>
      <c r="Q179" s="227">
        <v>0</v>
      </c>
      <c r="R179" s="227">
        <f>Q179*H179</f>
        <v>0</v>
      </c>
      <c r="S179" s="227">
        <v>0.001</v>
      </c>
      <c r="T179" s="228">
        <f>S179*H179</f>
        <v>0.086800000000000002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9" t="s">
        <v>159</v>
      </c>
      <c r="AT179" s="229" t="s">
        <v>140</v>
      </c>
      <c r="AU179" s="229" t="s">
        <v>90</v>
      </c>
      <c r="AY179" s="16" t="s">
        <v>139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6" t="s">
        <v>88</v>
      </c>
      <c r="BK179" s="230">
        <f>ROUND(I179*H179,2)</f>
        <v>0</v>
      </c>
      <c r="BL179" s="16" t="s">
        <v>159</v>
      </c>
      <c r="BM179" s="229" t="s">
        <v>345</v>
      </c>
    </row>
    <row r="180" s="2" customFormat="1">
      <c r="A180" s="37"/>
      <c r="B180" s="38"/>
      <c r="C180" s="39"/>
      <c r="D180" s="231" t="s">
        <v>147</v>
      </c>
      <c r="E180" s="39"/>
      <c r="F180" s="232" t="s">
        <v>346</v>
      </c>
      <c r="G180" s="39"/>
      <c r="H180" s="39"/>
      <c r="I180" s="233"/>
      <c r="J180" s="39"/>
      <c r="K180" s="39"/>
      <c r="L180" s="43"/>
      <c r="M180" s="234"/>
      <c r="N180" s="235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147</v>
      </c>
      <c r="AU180" s="16" t="s">
        <v>90</v>
      </c>
    </row>
    <row r="181" s="2" customFormat="1">
      <c r="A181" s="37"/>
      <c r="B181" s="38"/>
      <c r="C181" s="39"/>
      <c r="D181" s="236" t="s">
        <v>149</v>
      </c>
      <c r="E181" s="39"/>
      <c r="F181" s="237" t="s">
        <v>347</v>
      </c>
      <c r="G181" s="39"/>
      <c r="H181" s="39"/>
      <c r="I181" s="233"/>
      <c r="J181" s="39"/>
      <c r="K181" s="39"/>
      <c r="L181" s="43"/>
      <c r="M181" s="234"/>
      <c r="N181" s="235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149</v>
      </c>
      <c r="AU181" s="16" t="s">
        <v>90</v>
      </c>
    </row>
    <row r="182" s="13" customFormat="1">
      <c r="A182" s="13"/>
      <c r="B182" s="247"/>
      <c r="C182" s="248"/>
      <c r="D182" s="236" t="s">
        <v>262</v>
      </c>
      <c r="E182" s="249" t="s">
        <v>1</v>
      </c>
      <c r="F182" s="250" t="s">
        <v>348</v>
      </c>
      <c r="G182" s="248"/>
      <c r="H182" s="251">
        <v>86.799999999999997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7" t="s">
        <v>262</v>
      </c>
      <c r="AU182" s="257" t="s">
        <v>90</v>
      </c>
      <c r="AV182" s="13" t="s">
        <v>90</v>
      </c>
      <c r="AW182" s="13" t="s">
        <v>33</v>
      </c>
      <c r="AX182" s="13" t="s">
        <v>88</v>
      </c>
      <c r="AY182" s="257" t="s">
        <v>139</v>
      </c>
    </row>
    <row r="183" s="2" customFormat="1" ht="24.15" customHeight="1">
      <c r="A183" s="37"/>
      <c r="B183" s="38"/>
      <c r="C183" s="218" t="s">
        <v>221</v>
      </c>
      <c r="D183" s="218" t="s">
        <v>140</v>
      </c>
      <c r="E183" s="219" t="s">
        <v>349</v>
      </c>
      <c r="F183" s="220" t="s">
        <v>350</v>
      </c>
      <c r="G183" s="221" t="s">
        <v>310</v>
      </c>
      <c r="H183" s="222">
        <v>1</v>
      </c>
      <c r="I183" s="223"/>
      <c r="J183" s="224">
        <f>ROUND(I183*H183,2)</f>
        <v>0</v>
      </c>
      <c r="K183" s="220" t="s">
        <v>144</v>
      </c>
      <c r="L183" s="43"/>
      <c r="M183" s="225" t="s">
        <v>1</v>
      </c>
      <c r="N183" s="226" t="s">
        <v>45</v>
      </c>
      <c r="O183" s="90"/>
      <c r="P183" s="227">
        <f>O183*H183</f>
        <v>0</v>
      </c>
      <c r="Q183" s="227">
        <v>6.0000000000000002E-05</v>
      </c>
      <c r="R183" s="227">
        <f>Q183*H183</f>
        <v>6.0000000000000002E-05</v>
      </c>
      <c r="S183" s="227">
        <v>0.184</v>
      </c>
      <c r="T183" s="228">
        <f>S183*H183</f>
        <v>0.184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9" t="s">
        <v>159</v>
      </c>
      <c r="AT183" s="229" t="s">
        <v>140</v>
      </c>
      <c r="AU183" s="229" t="s">
        <v>90</v>
      </c>
      <c r="AY183" s="16" t="s">
        <v>139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6" t="s">
        <v>88</v>
      </c>
      <c r="BK183" s="230">
        <f>ROUND(I183*H183,2)</f>
        <v>0</v>
      </c>
      <c r="BL183" s="16" t="s">
        <v>159</v>
      </c>
      <c r="BM183" s="229" t="s">
        <v>351</v>
      </c>
    </row>
    <row r="184" s="2" customFormat="1">
      <c r="A184" s="37"/>
      <c r="B184" s="38"/>
      <c r="C184" s="39"/>
      <c r="D184" s="231" t="s">
        <v>147</v>
      </c>
      <c r="E184" s="39"/>
      <c r="F184" s="232" t="s">
        <v>352</v>
      </c>
      <c r="G184" s="39"/>
      <c r="H184" s="39"/>
      <c r="I184" s="233"/>
      <c r="J184" s="39"/>
      <c r="K184" s="39"/>
      <c r="L184" s="43"/>
      <c r="M184" s="234"/>
      <c r="N184" s="235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147</v>
      </c>
      <c r="AU184" s="16" t="s">
        <v>90</v>
      </c>
    </row>
    <row r="185" s="2" customFormat="1">
      <c r="A185" s="37"/>
      <c r="B185" s="38"/>
      <c r="C185" s="39"/>
      <c r="D185" s="236" t="s">
        <v>149</v>
      </c>
      <c r="E185" s="39"/>
      <c r="F185" s="237" t="s">
        <v>353</v>
      </c>
      <c r="G185" s="39"/>
      <c r="H185" s="39"/>
      <c r="I185" s="233"/>
      <c r="J185" s="39"/>
      <c r="K185" s="39"/>
      <c r="L185" s="43"/>
      <c r="M185" s="234"/>
      <c r="N185" s="23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149</v>
      </c>
      <c r="AU185" s="16" t="s">
        <v>90</v>
      </c>
    </row>
    <row r="186" s="11" customFormat="1" ht="22.8" customHeight="1">
      <c r="A186" s="11"/>
      <c r="B186" s="204"/>
      <c r="C186" s="205"/>
      <c r="D186" s="206" t="s">
        <v>79</v>
      </c>
      <c r="E186" s="258" t="s">
        <v>354</v>
      </c>
      <c r="F186" s="258" t="s">
        <v>355</v>
      </c>
      <c r="G186" s="205"/>
      <c r="H186" s="205"/>
      <c r="I186" s="208"/>
      <c r="J186" s="259">
        <f>BK186</f>
        <v>0</v>
      </c>
      <c r="K186" s="205"/>
      <c r="L186" s="210"/>
      <c r="M186" s="211"/>
      <c r="N186" s="212"/>
      <c r="O186" s="212"/>
      <c r="P186" s="213">
        <f>SUM(P187:P215)</f>
        <v>0</v>
      </c>
      <c r="Q186" s="212"/>
      <c r="R186" s="213">
        <f>SUM(R187:R215)</f>
        <v>0</v>
      </c>
      <c r="S186" s="212"/>
      <c r="T186" s="214">
        <f>SUM(T187:T215)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15" t="s">
        <v>88</v>
      </c>
      <c r="AT186" s="216" t="s">
        <v>79</v>
      </c>
      <c r="AU186" s="216" t="s">
        <v>88</v>
      </c>
      <c r="AY186" s="215" t="s">
        <v>139</v>
      </c>
      <c r="BK186" s="217">
        <f>SUM(BK187:BK215)</f>
        <v>0</v>
      </c>
    </row>
    <row r="187" s="2" customFormat="1" ht="24.15" customHeight="1">
      <c r="A187" s="37"/>
      <c r="B187" s="38"/>
      <c r="C187" s="218" t="s">
        <v>227</v>
      </c>
      <c r="D187" s="218" t="s">
        <v>140</v>
      </c>
      <c r="E187" s="219" t="s">
        <v>356</v>
      </c>
      <c r="F187" s="220" t="s">
        <v>357</v>
      </c>
      <c r="G187" s="221" t="s">
        <v>358</v>
      </c>
      <c r="H187" s="222">
        <v>8.9900000000000002</v>
      </c>
      <c r="I187" s="223"/>
      <c r="J187" s="224">
        <f>ROUND(I187*H187,2)</f>
        <v>0</v>
      </c>
      <c r="K187" s="220" t="s">
        <v>144</v>
      </c>
      <c r="L187" s="43"/>
      <c r="M187" s="225" t="s">
        <v>1</v>
      </c>
      <c r="N187" s="226" t="s">
        <v>45</v>
      </c>
      <c r="O187" s="90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9" t="s">
        <v>159</v>
      </c>
      <c r="AT187" s="229" t="s">
        <v>140</v>
      </c>
      <c r="AU187" s="229" t="s">
        <v>90</v>
      </c>
      <c r="AY187" s="16" t="s">
        <v>139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6" t="s">
        <v>88</v>
      </c>
      <c r="BK187" s="230">
        <f>ROUND(I187*H187,2)</f>
        <v>0</v>
      </c>
      <c r="BL187" s="16" t="s">
        <v>159</v>
      </c>
      <c r="BM187" s="229" t="s">
        <v>359</v>
      </c>
    </row>
    <row r="188" s="2" customFormat="1">
      <c r="A188" s="37"/>
      <c r="B188" s="38"/>
      <c r="C188" s="39"/>
      <c r="D188" s="231" t="s">
        <v>147</v>
      </c>
      <c r="E188" s="39"/>
      <c r="F188" s="232" t="s">
        <v>360</v>
      </c>
      <c r="G188" s="39"/>
      <c r="H188" s="39"/>
      <c r="I188" s="233"/>
      <c r="J188" s="39"/>
      <c r="K188" s="39"/>
      <c r="L188" s="43"/>
      <c r="M188" s="234"/>
      <c r="N188" s="235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147</v>
      </c>
      <c r="AU188" s="16" t="s">
        <v>90</v>
      </c>
    </row>
    <row r="189" s="2" customFormat="1">
      <c r="A189" s="37"/>
      <c r="B189" s="38"/>
      <c r="C189" s="39"/>
      <c r="D189" s="236" t="s">
        <v>149</v>
      </c>
      <c r="E189" s="39"/>
      <c r="F189" s="237" t="s">
        <v>361</v>
      </c>
      <c r="G189" s="39"/>
      <c r="H189" s="39"/>
      <c r="I189" s="233"/>
      <c r="J189" s="39"/>
      <c r="K189" s="39"/>
      <c r="L189" s="43"/>
      <c r="M189" s="234"/>
      <c r="N189" s="235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149</v>
      </c>
      <c r="AU189" s="16" t="s">
        <v>90</v>
      </c>
    </row>
    <row r="190" s="13" customFormat="1">
      <c r="A190" s="13"/>
      <c r="B190" s="247"/>
      <c r="C190" s="248"/>
      <c r="D190" s="236" t="s">
        <v>262</v>
      </c>
      <c r="E190" s="249" t="s">
        <v>1</v>
      </c>
      <c r="F190" s="250" t="s">
        <v>362</v>
      </c>
      <c r="G190" s="248"/>
      <c r="H190" s="251">
        <v>7.6299999999999999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262</v>
      </c>
      <c r="AU190" s="257" t="s">
        <v>90</v>
      </c>
      <c r="AV190" s="13" t="s">
        <v>90</v>
      </c>
      <c r="AW190" s="13" t="s">
        <v>33</v>
      </c>
      <c r="AX190" s="13" t="s">
        <v>80</v>
      </c>
      <c r="AY190" s="257" t="s">
        <v>139</v>
      </c>
    </row>
    <row r="191" s="13" customFormat="1">
      <c r="A191" s="13"/>
      <c r="B191" s="247"/>
      <c r="C191" s="248"/>
      <c r="D191" s="236" t="s">
        <v>262</v>
      </c>
      <c r="E191" s="249" t="s">
        <v>1</v>
      </c>
      <c r="F191" s="250" t="s">
        <v>363</v>
      </c>
      <c r="G191" s="248"/>
      <c r="H191" s="251">
        <v>1.3600000000000001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7" t="s">
        <v>262</v>
      </c>
      <c r="AU191" s="257" t="s">
        <v>90</v>
      </c>
      <c r="AV191" s="13" t="s">
        <v>90</v>
      </c>
      <c r="AW191" s="13" t="s">
        <v>33</v>
      </c>
      <c r="AX191" s="13" t="s">
        <v>80</v>
      </c>
      <c r="AY191" s="257" t="s">
        <v>139</v>
      </c>
    </row>
    <row r="192" s="14" customFormat="1">
      <c r="A192" s="14"/>
      <c r="B192" s="260"/>
      <c r="C192" s="261"/>
      <c r="D192" s="236" t="s">
        <v>262</v>
      </c>
      <c r="E192" s="262" t="s">
        <v>1</v>
      </c>
      <c r="F192" s="263" t="s">
        <v>307</v>
      </c>
      <c r="G192" s="261"/>
      <c r="H192" s="264">
        <v>8.9900000000000002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0" t="s">
        <v>262</v>
      </c>
      <c r="AU192" s="270" t="s">
        <v>90</v>
      </c>
      <c r="AV192" s="14" t="s">
        <v>159</v>
      </c>
      <c r="AW192" s="14" t="s">
        <v>33</v>
      </c>
      <c r="AX192" s="14" t="s">
        <v>88</v>
      </c>
      <c r="AY192" s="270" t="s">
        <v>139</v>
      </c>
    </row>
    <row r="193" s="2" customFormat="1" ht="21.75" customHeight="1">
      <c r="A193" s="37"/>
      <c r="B193" s="38"/>
      <c r="C193" s="218" t="s">
        <v>232</v>
      </c>
      <c r="D193" s="218" t="s">
        <v>140</v>
      </c>
      <c r="E193" s="219" t="s">
        <v>364</v>
      </c>
      <c r="F193" s="220" t="s">
        <v>365</v>
      </c>
      <c r="G193" s="221" t="s">
        <v>358</v>
      </c>
      <c r="H193" s="222">
        <v>127.78</v>
      </c>
      <c r="I193" s="223"/>
      <c r="J193" s="224">
        <f>ROUND(I193*H193,2)</f>
        <v>0</v>
      </c>
      <c r="K193" s="220" t="s">
        <v>144</v>
      </c>
      <c r="L193" s="43"/>
      <c r="M193" s="225" t="s">
        <v>1</v>
      </c>
      <c r="N193" s="226" t="s">
        <v>45</v>
      </c>
      <c r="O193" s="90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9" t="s">
        <v>159</v>
      </c>
      <c r="AT193" s="229" t="s">
        <v>140</v>
      </c>
      <c r="AU193" s="229" t="s">
        <v>90</v>
      </c>
      <c r="AY193" s="16" t="s">
        <v>139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6" t="s">
        <v>88</v>
      </c>
      <c r="BK193" s="230">
        <f>ROUND(I193*H193,2)</f>
        <v>0</v>
      </c>
      <c r="BL193" s="16" t="s">
        <v>159</v>
      </c>
      <c r="BM193" s="229" t="s">
        <v>366</v>
      </c>
    </row>
    <row r="194" s="2" customFormat="1">
      <c r="A194" s="37"/>
      <c r="B194" s="38"/>
      <c r="C194" s="39"/>
      <c r="D194" s="231" t="s">
        <v>147</v>
      </c>
      <c r="E194" s="39"/>
      <c r="F194" s="232" t="s">
        <v>367</v>
      </c>
      <c r="G194" s="39"/>
      <c r="H194" s="39"/>
      <c r="I194" s="233"/>
      <c r="J194" s="39"/>
      <c r="K194" s="39"/>
      <c r="L194" s="43"/>
      <c r="M194" s="234"/>
      <c r="N194" s="235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147</v>
      </c>
      <c r="AU194" s="16" t="s">
        <v>90</v>
      </c>
    </row>
    <row r="195" s="13" customFormat="1">
      <c r="A195" s="13"/>
      <c r="B195" s="247"/>
      <c r="C195" s="248"/>
      <c r="D195" s="236" t="s">
        <v>262</v>
      </c>
      <c r="E195" s="249" t="s">
        <v>1</v>
      </c>
      <c r="F195" s="250" t="s">
        <v>368</v>
      </c>
      <c r="G195" s="248"/>
      <c r="H195" s="251">
        <v>113.84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262</v>
      </c>
      <c r="AU195" s="257" t="s">
        <v>90</v>
      </c>
      <c r="AV195" s="13" t="s">
        <v>90</v>
      </c>
      <c r="AW195" s="13" t="s">
        <v>33</v>
      </c>
      <c r="AX195" s="13" t="s">
        <v>80</v>
      </c>
      <c r="AY195" s="257" t="s">
        <v>139</v>
      </c>
    </row>
    <row r="196" s="13" customFormat="1">
      <c r="A196" s="13"/>
      <c r="B196" s="247"/>
      <c r="C196" s="248"/>
      <c r="D196" s="236" t="s">
        <v>262</v>
      </c>
      <c r="E196" s="249" t="s">
        <v>1</v>
      </c>
      <c r="F196" s="250" t="s">
        <v>369</v>
      </c>
      <c r="G196" s="248"/>
      <c r="H196" s="251">
        <v>3.2400000000000002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7" t="s">
        <v>262</v>
      </c>
      <c r="AU196" s="257" t="s">
        <v>90</v>
      </c>
      <c r="AV196" s="13" t="s">
        <v>90</v>
      </c>
      <c r="AW196" s="13" t="s">
        <v>33</v>
      </c>
      <c r="AX196" s="13" t="s">
        <v>80</v>
      </c>
      <c r="AY196" s="257" t="s">
        <v>139</v>
      </c>
    </row>
    <row r="197" s="13" customFormat="1">
      <c r="A197" s="13"/>
      <c r="B197" s="247"/>
      <c r="C197" s="248"/>
      <c r="D197" s="236" t="s">
        <v>262</v>
      </c>
      <c r="E197" s="249" t="s">
        <v>1</v>
      </c>
      <c r="F197" s="250" t="s">
        <v>370</v>
      </c>
      <c r="G197" s="248"/>
      <c r="H197" s="251">
        <v>10.699999999999999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7" t="s">
        <v>262</v>
      </c>
      <c r="AU197" s="257" t="s">
        <v>90</v>
      </c>
      <c r="AV197" s="13" t="s">
        <v>90</v>
      </c>
      <c r="AW197" s="13" t="s">
        <v>33</v>
      </c>
      <c r="AX197" s="13" t="s">
        <v>80</v>
      </c>
      <c r="AY197" s="257" t="s">
        <v>139</v>
      </c>
    </row>
    <row r="198" s="14" customFormat="1">
      <c r="A198" s="14"/>
      <c r="B198" s="260"/>
      <c r="C198" s="261"/>
      <c r="D198" s="236" t="s">
        <v>262</v>
      </c>
      <c r="E198" s="262" t="s">
        <v>1</v>
      </c>
      <c r="F198" s="263" t="s">
        <v>307</v>
      </c>
      <c r="G198" s="261"/>
      <c r="H198" s="264">
        <v>127.78</v>
      </c>
      <c r="I198" s="265"/>
      <c r="J198" s="261"/>
      <c r="K198" s="261"/>
      <c r="L198" s="266"/>
      <c r="M198" s="267"/>
      <c r="N198" s="268"/>
      <c r="O198" s="268"/>
      <c r="P198" s="268"/>
      <c r="Q198" s="268"/>
      <c r="R198" s="268"/>
      <c r="S198" s="268"/>
      <c r="T198" s="26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0" t="s">
        <v>262</v>
      </c>
      <c r="AU198" s="270" t="s">
        <v>90</v>
      </c>
      <c r="AV198" s="14" t="s">
        <v>159</v>
      </c>
      <c r="AW198" s="14" t="s">
        <v>33</v>
      </c>
      <c r="AX198" s="14" t="s">
        <v>88</v>
      </c>
      <c r="AY198" s="270" t="s">
        <v>139</v>
      </c>
    </row>
    <row r="199" s="2" customFormat="1" ht="24.15" customHeight="1">
      <c r="A199" s="37"/>
      <c r="B199" s="38"/>
      <c r="C199" s="218" t="s">
        <v>238</v>
      </c>
      <c r="D199" s="218" t="s">
        <v>140</v>
      </c>
      <c r="E199" s="219" t="s">
        <v>371</v>
      </c>
      <c r="F199" s="220" t="s">
        <v>372</v>
      </c>
      <c r="G199" s="221" t="s">
        <v>358</v>
      </c>
      <c r="H199" s="222">
        <v>127.78</v>
      </c>
      <c r="I199" s="223"/>
      <c r="J199" s="224">
        <f>ROUND(I199*H199,2)</f>
        <v>0</v>
      </c>
      <c r="K199" s="220" t="s">
        <v>144</v>
      </c>
      <c r="L199" s="43"/>
      <c r="M199" s="225" t="s">
        <v>1</v>
      </c>
      <c r="N199" s="226" t="s">
        <v>45</v>
      </c>
      <c r="O199" s="90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9" t="s">
        <v>159</v>
      </c>
      <c r="AT199" s="229" t="s">
        <v>140</v>
      </c>
      <c r="AU199" s="229" t="s">
        <v>90</v>
      </c>
      <c r="AY199" s="16" t="s">
        <v>139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6" t="s">
        <v>88</v>
      </c>
      <c r="BK199" s="230">
        <f>ROUND(I199*H199,2)</f>
        <v>0</v>
      </c>
      <c r="BL199" s="16" t="s">
        <v>159</v>
      </c>
      <c r="BM199" s="229" t="s">
        <v>373</v>
      </c>
    </row>
    <row r="200" s="2" customFormat="1">
      <c r="A200" s="37"/>
      <c r="B200" s="38"/>
      <c r="C200" s="39"/>
      <c r="D200" s="231" t="s">
        <v>147</v>
      </c>
      <c r="E200" s="39"/>
      <c r="F200" s="232" t="s">
        <v>374</v>
      </c>
      <c r="G200" s="39"/>
      <c r="H200" s="39"/>
      <c r="I200" s="233"/>
      <c r="J200" s="39"/>
      <c r="K200" s="39"/>
      <c r="L200" s="43"/>
      <c r="M200" s="234"/>
      <c r="N200" s="235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147</v>
      </c>
      <c r="AU200" s="16" t="s">
        <v>90</v>
      </c>
    </row>
    <row r="201" s="2" customFormat="1">
      <c r="A201" s="37"/>
      <c r="B201" s="38"/>
      <c r="C201" s="39"/>
      <c r="D201" s="236" t="s">
        <v>149</v>
      </c>
      <c r="E201" s="39"/>
      <c r="F201" s="237" t="s">
        <v>375</v>
      </c>
      <c r="G201" s="39"/>
      <c r="H201" s="39"/>
      <c r="I201" s="233"/>
      <c r="J201" s="39"/>
      <c r="K201" s="39"/>
      <c r="L201" s="43"/>
      <c r="M201" s="234"/>
      <c r="N201" s="235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149</v>
      </c>
      <c r="AU201" s="16" t="s">
        <v>90</v>
      </c>
    </row>
    <row r="202" s="13" customFormat="1">
      <c r="A202" s="13"/>
      <c r="B202" s="247"/>
      <c r="C202" s="248"/>
      <c r="D202" s="236" t="s">
        <v>262</v>
      </c>
      <c r="E202" s="249" t="s">
        <v>1</v>
      </c>
      <c r="F202" s="250" t="s">
        <v>368</v>
      </c>
      <c r="G202" s="248"/>
      <c r="H202" s="251">
        <v>113.84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7" t="s">
        <v>262</v>
      </c>
      <c r="AU202" s="257" t="s">
        <v>90</v>
      </c>
      <c r="AV202" s="13" t="s">
        <v>90</v>
      </c>
      <c r="AW202" s="13" t="s">
        <v>33</v>
      </c>
      <c r="AX202" s="13" t="s">
        <v>80</v>
      </c>
      <c r="AY202" s="257" t="s">
        <v>139</v>
      </c>
    </row>
    <row r="203" s="13" customFormat="1">
      <c r="A203" s="13"/>
      <c r="B203" s="247"/>
      <c r="C203" s="248"/>
      <c r="D203" s="236" t="s">
        <v>262</v>
      </c>
      <c r="E203" s="249" t="s">
        <v>1</v>
      </c>
      <c r="F203" s="250" t="s">
        <v>369</v>
      </c>
      <c r="G203" s="248"/>
      <c r="H203" s="251">
        <v>3.2400000000000002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7" t="s">
        <v>262</v>
      </c>
      <c r="AU203" s="257" t="s">
        <v>90</v>
      </c>
      <c r="AV203" s="13" t="s">
        <v>90</v>
      </c>
      <c r="AW203" s="13" t="s">
        <v>33</v>
      </c>
      <c r="AX203" s="13" t="s">
        <v>80</v>
      </c>
      <c r="AY203" s="257" t="s">
        <v>139</v>
      </c>
    </row>
    <row r="204" s="13" customFormat="1">
      <c r="A204" s="13"/>
      <c r="B204" s="247"/>
      <c r="C204" s="248"/>
      <c r="D204" s="236" t="s">
        <v>262</v>
      </c>
      <c r="E204" s="249" t="s">
        <v>1</v>
      </c>
      <c r="F204" s="250" t="s">
        <v>370</v>
      </c>
      <c r="G204" s="248"/>
      <c r="H204" s="251">
        <v>10.699999999999999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262</v>
      </c>
      <c r="AU204" s="257" t="s">
        <v>90</v>
      </c>
      <c r="AV204" s="13" t="s">
        <v>90</v>
      </c>
      <c r="AW204" s="13" t="s">
        <v>33</v>
      </c>
      <c r="AX204" s="13" t="s">
        <v>80</v>
      </c>
      <c r="AY204" s="257" t="s">
        <v>139</v>
      </c>
    </row>
    <row r="205" s="14" customFormat="1">
      <c r="A205" s="14"/>
      <c r="B205" s="260"/>
      <c r="C205" s="261"/>
      <c r="D205" s="236" t="s">
        <v>262</v>
      </c>
      <c r="E205" s="262" t="s">
        <v>1</v>
      </c>
      <c r="F205" s="263" t="s">
        <v>307</v>
      </c>
      <c r="G205" s="261"/>
      <c r="H205" s="264">
        <v>127.78</v>
      </c>
      <c r="I205" s="265"/>
      <c r="J205" s="261"/>
      <c r="K205" s="261"/>
      <c r="L205" s="266"/>
      <c r="M205" s="267"/>
      <c r="N205" s="268"/>
      <c r="O205" s="268"/>
      <c r="P205" s="268"/>
      <c r="Q205" s="268"/>
      <c r="R205" s="268"/>
      <c r="S205" s="268"/>
      <c r="T205" s="26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0" t="s">
        <v>262</v>
      </c>
      <c r="AU205" s="270" t="s">
        <v>90</v>
      </c>
      <c r="AV205" s="14" t="s">
        <v>159</v>
      </c>
      <c r="AW205" s="14" t="s">
        <v>33</v>
      </c>
      <c r="AX205" s="14" t="s">
        <v>88</v>
      </c>
      <c r="AY205" s="270" t="s">
        <v>139</v>
      </c>
    </row>
    <row r="206" s="2" customFormat="1" ht="24.15" customHeight="1">
      <c r="A206" s="37"/>
      <c r="B206" s="38"/>
      <c r="C206" s="218" t="s">
        <v>376</v>
      </c>
      <c r="D206" s="218" t="s">
        <v>140</v>
      </c>
      <c r="E206" s="219" t="s">
        <v>377</v>
      </c>
      <c r="F206" s="220" t="s">
        <v>378</v>
      </c>
      <c r="G206" s="221" t="s">
        <v>358</v>
      </c>
      <c r="H206" s="222">
        <v>4727.8599999999997</v>
      </c>
      <c r="I206" s="223"/>
      <c r="J206" s="224">
        <f>ROUND(I206*H206,2)</f>
        <v>0</v>
      </c>
      <c r="K206" s="220" t="s">
        <v>144</v>
      </c>
      <c r="L206" s="43"/>
      <c r="M206" s="225" t="s">
        <v>1</v>
      </c>
      <c r="N206" s="226" t="s">
        <v>45</v>
      </c>
      <c r="O206" s="90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9" t="s">
        <v>159</v>
      </c>
      <c r="AT206" s="229" t="s">
        <v>140</v>
      </c>
      <c r="AU206" s="229" t="s">
        <v>90</v>
      </c>
      <c r="AY206" s="16" t="s">
        <v>139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6" t="s">
        <v>88</v>
      </c>
      <c r="BK206" s="230">
        <f>ROUND(I206*H206,2)</f>
        <v>0</v>
      </c>
      <c r="BL206" s="16" t="s">
        <v>159</v>
      </c>
      <c r="BM206" s="229" t="s">
        <v>379</v>
      </c>
    </row>
    <row r="207" s="2" customFormat="1">
      <c r="A207" s="37"/>
      <c r="B207" s="38"/>
      <c r="C207" s="39"/>
      <c r="D207" s="231" t="s">
        <v>147</v>
      </c>
      <c r="E207" s="39"/>
      <c r="F207" s="232" t="s">
        <v>380</v>
      </c>
      <c r="G207" s="39"/>
      <c r="H207" s="39"/>
      <c r="I207" s="233"/>
      <c r="J207" s="39"/>
      <c r="K207" s="39"/>
      <c r="L207" s="43"/>
      <c r="M207" s="234"/>
      <c r="N207" s="235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147</v>
      </c>
      <c r="AU207" s="16" t="s">
        <v>90</v>
      </c>
    </row>
    <row r="208" s="2" customFormat="1">
      <c r="A208" s="37"/>
      <c r="B208" s="38"/>
      <c r="C208" s="39"/>
      <c r="D208" s="236" t="s">
        <v>149</v>
      </c>
      <c r="E208" s="39"/>
      <c r="F208" s="237" t="s">
        <v>375</v>
      </c>
      <c r="G208" s="39"/>
      <c r="H208" s="39"/>
      <c r="I208" s="233"/>
      <c r="J208" s="39"/>
      <c r="K208" s="39"/>
      <c r="L208" s="43"/>
      <c r="M208" s="234"/>
      <c r="N208" s="235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149</v>
      </c>
      <c r="AU208" s="16" t="s">
        <v>90</v>
      </c>
    </row>
    <row r="209" s="13" customFormat="1">
      <c r="A209" s="13"/>
      <c r="B209" s="247"/>
      <c r="C209" s="248"/>
      <c r="D209" s="236" t="s">
        <v>262</v>
      </c>
      <c r="E209" s="248"/>
      <c r="F209" s="250" t="s">
        <v>381</v>
      </c>
      <c r="G209" s="248"/>
      <c r="H209" s="251">
        <v>4727.8599999999997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7" t="s">
        <v>262</v>
      </c>
      <c r="AU209" s="257" t="s">
        <v>90</v>
      </c>
      <c r="AV209" s="13" t="s">
        <v>90</v>
      </c>
      <c r="AW209" s="13" t="s">
        <v>4</v>
      </c>
      <c r="AX209" s="13" t="s">
        <v>88</v>
      </c>
      <c r="AY209" s="257" t="s">
        <v>139</v>
      </c>
    </row>
    <row r="210" s="2" customFormat="1" ht="37.8" customHeight="1">
      <c r="A210" s="37"/>
      <c r="B210" s="38"/>
      <c r="C210" s="218" t="s">
        <v>7</v>
      </c>
      <c r="D210" s="218" t="s">
        <v>140</v>
      </c>
      <c r="E210" s="219" t="s">
        <v>382</v>
      </c>
      <c r="F210" s="220" t="s">
        <v>383</v>
      </c>
      <c r="G210" s="221" t="s">
        <v>358</v>
      </c>
      <c r="H210" s="222">
        <v>113.84</v>
      </c>
      <c r="I210" s="223"/>
      <c r="J210" s="224">
        <f>ROUND(I210*H210,2)</f>
        <v>0</v>
      </c>
      <c r="K210" s="220" t="s">
        <v>1</v>
      </c>
      <c r="L210" s="43"/>
      <c r="M210" s="225" t="s">
        <v>1</v>
      </c>
      <c r="N210" s="226" t="s">
        <v>45</v>
      </c>
      <c r="O210" s="90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9" t="s">
        <v>159</v>
      </c>
      <c r="AT210" s="229" t="s">
        <v>140</v>
      </c>
      <c r="AU210" s="229" t="s">
        <v>90</v>
      </c>
      <c r="AY210" s="16" t="s">
        <v>139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6" t="s">
        <v>88</v>
      </c>
      <c r="BK210" s="230">
        <f>ROUND(I210*H210,2)</f>
        <v>0</v>
      </c>
      <c r="BL210" s="16" t="s">
        <v>159</v>
      </c>
      <c r="BM210" s="229" t="s">
        <v>384</v>
      </c>
    </row>
    <row r="211" s="2" customFormat="1">
      <c r="A211" s="37"/>
      <c r="B211" s="38"/>
      <c r="C211" s="39"/>
      <c r="D211" s="236" t="s">
        <v>149</v>
      </c>
      <c r="E211" s="39"/>
      <c r="F211" s="237" t="s">
        <v>385</v>
      </c>
      <c r="G211" s="39"/>
      <c r="H211" s="39"/>
      <c r="I211" s="233"/>
      <c r="J211" s="39"/>
      <c r="K211" s="39"/>
      <c r="L211" s="43"/>
      <c r="M211" s="234"/>
      <c r="N211" s="235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149</v>
      </c>
      <c r="AU211" s="16" t="s">
        <v>90</v>
      </c>
    </row>
    <row r="212" s="13" customFormat="1">
      <c r="A212" s="13"/>
      <c r="B212" s="247"/>
      <c r="C212" s="248"/>
      <c r="D212" s="236" t="s">
        <v>262</v>
      </c>
      <c r="E212" s="249" t="s">
        <v>1</v>
      </c>
      <c r="F212" s="250" t="s">
        <v>368</v>
      </c>
      <c r="G212" s="248"/>
      <c r="H212" s="251">
        <v>113.84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262</v>
      </c>
      <c r="AU212" s="257" t="s">
        <v>90</v>
      </c>
      <c r="AV212" s="13" t="s">
        <v>90</v>
      </c>
      <c r="AW212" s="13" t="s">
        <v>33</v>
      </c>
      <c r="AX212" s="13" t="s">
        <v>88</v>
      </c>
      <c r="AY212" s="257" t="s">
        <v>139</v>
      </c>
    </row>
    <row r="213" s="2" customFormat="1" ht="44.25" customHeight="1">
      <c r="A213" s="37"/>
      <c r="B213" s="38"/>
      <c r="C213" s="218" t="s">
        <v>386</v>
      </c>
      <c r="D213" s="218" t="s">
        <v>140</v>
      </c>
      <c r="E213" s="219" t="s">
        <v>387</v>
      </c>
      <c r="F213" s="220" t="s">
        <v>388</v>
      </c>
      <c r="G213" s="221" t="s">
        <v>358</v>
      </c>
      <c r="H213" s="222">
        <v>13.94</v>
      </c>
      <c r="I213" s="223"/>
      <c r="J213" s="224">
        <f>ROUND(I213*H213,2)</f>
        <v>0</v>
      </c>
      <c r="K213" s="220" t="s">
        <v>1</v>
      </c>
      <c r="L213" s="43"/>
      <c r="M213" s="225" t="s">
        <v>1</v>
      </c>
      <c r="N213" s="226" t="s">
        <v>45</v>
      </c>
      <c r="O213" s="90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9" t="s">
        <v>159</v>
      </c>
      <c r="AT213" s="229" t="s">
        <v>140</v>
      </c>
      <c r="AU213" s="229" t="s">
        <v>90</v>
      </c>
      <c r="AY213" s="16" t="s">
        <v>139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6" t="s">
        <v>88</v>
      </c>
      <c r="BK213" s="230">
        <f>ROUND(I213*H213,2)</f>
        <v>0</v>
      </c>
      <c r="BL213" s="16" t="s">
        <v>159</v>
      </c>
      <c r="BM213" s="229" t="s">
        <v>389</v>
      </c>
    </row>
    <row r="214" s="2" customFormat="1">
      <c r="A214" s="37"/>
      <c r="B214" s="38"/>
      <c r="C214" s="39"/>
      <c r="D214" s="236" t="s">
        <v>149</v>
      </c>
      <c r="E214" s="39"/>
      <c r="F214" s="237" t="s">
        <v>390</v>
      </c>
      <c r="G214" s="39"/>
      <c r="H214" s="39"/>
      <c r="I214" s="233"/>
      <c r="J214" s="39"/>
      <c r="K214" s="39"/>
      <c r="L214" s="43"/>
      <c r="M214" s="234"/>
      <c r="N214" s="235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149</v>
      </c>
      <c r="AU214" s="16" t="s">
        <v>90</v>
      </c>
    </row>
    <row r="215" s="13" customFormat="1">
      <c r="A215" s="13"/>
      <c r="B215" s="247"/>
      <c r="C215" s="248"/>
      <c r="D215" s="236" t="s">
        <v>262</v>
      </c>
      <c r="E215" s="249" t="s">
        <v>1</v>
      </c>
      <c r="F215" s="250" t="s">
        <v>391</v>
      </c>
      <c r="G215" s="248"/>
      <c r="H215" s="251">
        <v>13.94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262</v>
      </c>
      <c r="AU215" s="257" t="s">
        <v>90</v>
      </c>
      <c r="AV215" s="13" t="s">
        <v>90</v>
      </c>
      <c r="AW215" s="13" t="s">
        <v>33</v>
      </c>
      <c r="AX215" s="13" t="s">
        <v>88</v>
      </c>
      <c r="AY215" s="257" t="s">
        <v>139</v>
      </c>
    </row>
    <row r="216" s="11" customFormat="1" ht="22.8" customHeight="1">
      <c r="A216" s="11"/>
      <c r="B216" s="204"/>
      <c r="C216" s="205"/>
      <c r="D216" s="206" t="s">
        <v>79</v>
      </c>
      <c r="E216" s="258" t="s">
        <v>392</v>
      </c>
      <c r="F216" s="258" t="s">
        <v>393</v>
      </c>
      <c r="G216" s="205"/>
      <c r="H216" s="205"/>
      <c r="I216" s="208"/>
      <c r="J216" s="259">
        <f>BK216</f>
        <v>0</v>
      </c>
      <c r="K216" s="205"/>
      <c r="L216" s="210"/>
      <c r="M216" s="211"/>
      <c r="N216" s="212"/>
      <c r="O216" s="212"/>
      <c r="P216" s="213">
        <f>SUM(P217:P222)</f>
        <v>0</v>
      </c>
      <c r="Q216" s="212"/>
      <c r="R216" s="213">
        <f>SUM(R217:R222)</f>
        <v>0</v>
      </c>
      <c r="S216" s="212"/>
      <c r="T216" s="214">
        <f>SUM(T217:T222)</f>
        <v>0</v>
      </c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R216" s="215" t="s">
        <v>88</v>
      </c>
      <c r="AT216" s="216" t="s">
        <v>79</v>
      </c>
      <c r="AU216" s="216" t="s">
        <v>88</v>
      </c>
      <c r="AY216" s="215" t="s">
        <v>139</v>
      </c>
      <c r="BK216" s="217">
        <f>SUM(BK217:BK222)</f>
        <v>0</v>
      </c>
    </row>
    <row r="217" s="2" customFormat="1" ht="16.5" customHeight="1">
      <c r="A217" s="37"/>
      <c r="B217" s="38"/>
      <c r="C217" s="218" t="s">
        <v>394</v>
      </c>
      <c r="D217" s="218" t="s">
        <v>140</v>
      </c>
      <c r="E217" s="219" t="s">
        <v>395</v>
      </c>
      <c r="F217" s="220" t="s">
        <v>396</v>
      </c>
      <c r="G217" s="221" t="s">
        <v>358</v>
      </c>
      <c r="H217" s="222">
        <v>171.13</v>
      </c>
      <c r="I217" s="223"/>
      <c r="J217" s="224">
        <f>ROUND(I217*H217,2)</f>
        <v>0</v>
      </c>
      <c r="K217" s="220" t="s">
        <v>144</v>
      </c>
      <c r="L217" s="43"/>
      <c r="M217" s="225" t="s">
        <v>1</v>
      </c>
      <c r="N217" s="226" t="s">
        <v>45</v>
      </c>
      <c r="O217" s="90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9" t="s">
        <v>159</v>
      </c>
      <c r="AT217" s="229" t="s">
        <v>140</v>
      </c>
      <c r="AU217" s="229" t="s">
        <v>90</v>
      </c>
      <c r="AY217" s="16" t="s">
        <v>139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6" t="s">
        <v>88</v>
      </c>
      <c r="BK217" s="230">
        <f>ROUND(I217*H217,2)</f>
        <v>0</v>
      </c>
      <c r="BL217" s="16" t="s">
        <v>159</v>
      </c>
      <c r="BM217" s="229" t="s">
        <v>397</v>
      </c>
    </row>
    <row r="218" s="2" customFormat="1">
      <c r="A218" s="37"/>
      <c r="B218" s="38"/>
      <c r="C218" s="39"/>
      <c r="D218" s="231" t="s">
        <v>147</v>
      </c>
      <c r="E218" s="39"/>
      <c r="F218" s="232" t="s">
        <v>398</v>
      </c>
      <c r="G218" s="39"/>
      <c r="H218" s="39"/>
      <c r="I218" s="233"/>
      <c r="J218" s="39"/>
      <c r="K218" s="39"/>
      <c r="L218" s="43"/>
      <c r="M218" s="234"/>
      <c r="N218" s="235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147</v>
      </c>
      <c r="AU218" s="16" t="s">
        <v>90</v>
      </c>
    </row>
    <row r="219" s="13" customFormat="1">
      <c r="A219" s="13"/>
      <c r="B219" s="247"/>
      <c r="C219" s="248"/>
      <c r="D219" s="236" t="s">
        <v>262</v>
      </c>
      <c r="E219" s="249" t="s">
        <v>1</v>
      </c>
      <c r="F219" s="250" t="s">
        <v>399</v>
      </c>
      <c r="G219" s="248"/>
      <c r="H219" s="251">
        <v>171.13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7" t="s">
        <v>262</v>
      </c>
      <c r="AU219" s="257" t="s">
        <v>90</v>
      </c>
      <c r="AV219" s="13" t="s">
        <v>90</v>
      </c>
      <c r="AW219" s="13" t="s">
        <v>33</v>
      </c>
      <c r="AX219" s="13" t="s">
        <v>88</v>
      </c>
      <c r="AY219" s="257" t="s">
        <v>139</v>
      </c>
    </row>
    <row r="220" s="2" customFormat="1" ht="24.15" customHeight="1">
      <c r="A220" s="37"/>
      <c r="B220" s="38"/>
      <c r="C220" s="218" t="s">
        <v>400</v>
      </c>
      <c r="D220" s="218" t="s">
        <v>140</v>
      </c>
      <c r="E220" s="219" t="s">
        <v>401</v>
      </c>
      <c r="F220" s="220" t="s">
        <v>402</v>
      </c>
      <c r="G220" s="221" t="s">
        <v>358</v>
      </c>
      <c r="H220" s="222">
        <v>0.498</v>
      </c>
      <c r="I220" s="223"/>
      <c r="J220" s="224">
        <f>ROUND(I220*H220,2)</f>
        <v>0</v>
      </c>
      <c r="K220" s="220" t="s">
        <v>144</v>
      </c>
      <c r="L220" s="43"/>
      <c r="M220" s="225" t="s">
        <v>1</v>
      </c>
      <c r="N220" s="226" t="s">
        <v>45</v>
      </c>
      <c r="O220" s="90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9" t="s">
        <v>159</v>
      </c>
      <c r="AT220" s="229" t="s">
        <v>140</v>
      </c>
      <c r="AU220" s="229" t="s">
        <v>90</v>
      </c>
      <c r="AY220" s="16" t="s">
        <v>139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6" t="s">
        <v>88</v>
      </c>
      <c r="BK220" s="230">
        <f>ROUND(I220*H220,2)</f>
        <v>0</v>
      </c>
      <c r="BL220" s="16" t="s">
        <v>159</v>
      </c>
      <c r="BM220" s="229" t="s">
        <v>403</v>
      </c>
    </row>
    <row r="221" s="2" customFormat="1">
      <c r="A221" s="37"/>
      <c r="B221" s="38"/>
      <c r="C221" s="39"/>
      <c r="D221" s="231" t="s">
        <v>147</v>
      </c>
      <c r="E221" s="39"/>
      <c r="F221" s="232" t="s">
        <v>404</v>
      </c>
      <c r="G221" s="39"/>
      <c r="H221" s="39"/>
      <c r="I221" s="233"/>
      <c r="J221" s="39"/>
      <c r="K221" s="39"/>
      <c r="L221" s="43"/>
      <c r="M221" s="234"/>
      <c r="N221" s="235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147</v>
      </c>
      <c r="AU221" s="16" t="s">
        <v>90</v>
      </c>
    </row>
    <row r="222" s="2" customFormat="1">
      <c r="A222" s="37"/>
      <c r="B222" s="38"/>
      <c r="C222" s="39"/>
      <c r="D222" s="236" t="s">
        <v>149</v>
      </c>
      <c r="E222" s="39"/>
      <c r="F222" s="237" t="s">
        <v>405</v>
      </c>
      <c r="G222" s="39"/>
      <c r="H222" s="39"/>
      <c r="I222" s="233"/>
      <c r="J222" s="39"/>
      <c r="K222" s="39"/>
      <c r="L222" s="43"/>
      <c r="M222" s="238"/>
      <c r="N222" s="239"/>
      <c r="O222" s="240"/>
      <c r="P222" s="240"/>
      <c r="Q222" s="240"/>
      <c r="R222" s="240"/>
      <c r="S222" s="240"/>
      <c r="T222" s="24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149</v>
      </c>
      <c r="AU222" s="16" t="s">
        <v>90</v>
      </c>
    </row>
    <row r="223" s="2" customFormat="1" ht="6.96" customHeight="1">
      <c r="A223" s="37"/>
      <c r="B223" s="65"/>
      <c r="C223" s="66"/>
      <c r="D223" s="66"/>
      <c r="E223" s="66"/>
      <c r="F223" s="66"/>
      <c r="G223" s="66"/>
      <c r="H223" s="66"/>
      <c r="I223" s="66"/>
      <c r="J223" s="66"/>
      <c r="K223" s="66"/>
      <c r="L223" s="43"/>
      <c r="M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</row>
  </sheetData>
  <sheetProtection sheet="1" autoFilter="0" formatColumns="0" formatRows="0" objects="1" scenarios="1" spinCount="100000" saltValue="P7MmIRqbH5q55CAd7iHxYcAuR2laeZfztEGgQ8VCdpGVPLFKhhwWIYShNeXCyyoEJfh+EsHcMwm71bUvQ17Cyg==" hashValue="wl2iAnXsMdSjXLlPtHBuAlLxU6RIoUONqV5bVZKtFsfgFrYgqTlCTV0jc3NZO/R4bEIT/TvHJR+K4HKCZGQrWA==" algorithmName="SHA-512" password="CC35"/>
  <autoFilter ref="C124:K2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hyperlinks>
    <hyperlink ref="F128" r:id="rId1" display="https://podminky.urs.cz/item/CS_URS_2023_01/114203102"/>
    <hyperlink ref="F132" r:id="rId2" display="https://podminky.urs.cz/item/CS_URS_2023_01/114203104"/>
    <hyperlink ref="F135" r:id="rId3" display="https://podminky.urs.cz/item/CS_URS_2023_01/114203201"/>
    <hyperlink ref="F139" r:id="rId4" display="https://podminky.urs.cz/item/CS_URS_2023_01/114203301"/>
    <hyperlink ref="F144" r:id="rId5" display="https://podminky.urs.cz/item/CS_URS_2023_01/113106123"/>
    <hyperlink ref="F147" r:id="rId6" display="https://podminky.urs.cz/item/CS_URS_2023_01/113152112"/>
    <hyperlink ref="F149" r:id="rId7" display="https://podminky.urs.cz/item/CS_URS_2023_01/113202111"/>
    <hyperlink ref="F153" r:id="rId8" display="https://podminky.urs.cz/item/CS_URS_2023_01/129911123"/>
    <hyperlink ref="F161" r:id="rId9" display="https://podminky.urs.cz/item/CS_URS_2023_01/871275811"/>
    <hyperlink ref="F164" r:id="rId10" display="https://podminky.urs.cz/item/CS_URS_2023_01/961051111"/>
    <hyperlink ref="F168" r:id="rId11" display="https://podminky.urs.cz/item/CS_URS_2023_01/962051111"/>
    <hyperlink ref="F172" r:id="rId12" display="https://podminky.urs.cz/item/CS_URS_2023_01/963051111"/>
    <hyperlink ref="F176" r:id="rId13" display="https://podminky.urs.cz/item/CS_URS_2023_01/963071112"/>
    <hyperlink ref="F180" r:id="rId14" display="https://podminky.urs.cz/item/CS_URS_2023_01/966075211"/>
    <hyperlink ref="F184" r:id="rId15" display="https://podminky.urs.cz/item/CS_URS_2023_01/966077121"/>
    <hyperlink ref="F188" r:id="rId16" display="https://podminky.urs.cz/item/CS_URS_2023_01/997221131"/>
    <hyperlink ref="F194" r:id="rId17" display="https://podminky.urs.cz/item/CS_URS_2023_01/997321611"/>
    <hyperlink ref="F200" r:id="rId18" display="https://podminky.urs.cz/item/CS_URS_2023_01/997321511"/>
    <hyperlink ref="F207" r:id="rId19" display="https://podminky.urs.cz/item/CS_URS_2023_01/997321519"/>
    <hyperlink ref="F218" r:id="rId20" display="https://podminky.urs.cz/item/CS_URS_2023_01/998332011"/>
    <hyperlink ref="F221" r:id="rId21" display="https://podminky.urs.cz/item/CS_URS_2023_01/99876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90</v>
      </c>
    </row>
    <row r="4" s="1" customFormat="1" ht="24.96" customHeight="1">
      <c r="B4" s="19"/>
      <c r="D4" s="147" t="s">
        <v>115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var2_JIHLÁVKA, PROSTŘEDKOVICE, REVITALIZACE TOKU (PMO)</v>
      </c>
      <c r="F7" s="149"/>
      <c r="G7" s="149"/>
      <c r="H7" s="149"/>
      <c r="L7" s="19"/>
    </row>
    <row r="8" s="1" customFormat="1" ht="12" customHeight="1">
      <c r="B8" s="19"/>
      <c r="D8" s="149" t="s">
        <v>116</v>
      </c>
      <c r="L8" s="19"/>
    </row>
    <row r="9" s="2" customFormat="1" ht="16.5" customHeight="1">
      <c r="A9" s="37"/>
      <c r="B9" s="43"/>
      <c r="C9" s="37"/>
      <c r="D9" s="37"/>
      <c r="E9" s="150" t="s">
        <v>243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244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406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24. 10. 2023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246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25</v>
      </c>
      <c r="J22" s="140" t="s">
        <v>247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248</v>
      </c>
      <c r="F23" s="37"/>
      <c r="G23" s="37"/>
      <c r="H23" s="37"/>
      <c r="I23" s="149" t="s">
        <v>28</v>
      </c>
      <c r="J23" s="140" t="s">
        <v>249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">
        <v>247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248</v>
      </c>
      <c r="F26" s="37"/>
      <c r="G26" s="37"/>
      <c r="H26" s="37"/>
      <c r="I26" s="149" t="s">
        <v>28</v>
      </c>
      <c r="J26" s="140" t="s">
        <v>249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38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40</v>
      </c>
      <c r="E32" s="37"/>
      <c r="F32" s="37"/>
      <c r="G32" s="37"/>
      <c r="H32" s="37"/>
      <c r="I32" s="37"/>
      <c r="J32" s="159">
        <f>ROUND(J124,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42</v>
      </c>
      <c r="G34" s="37"/>
      <c r="H34" s="37"/>
      <c r="I34" s="160" t="s">
        <v>41</v>
      </c>
      <c r="J34" s="160" t="s">
        <v>43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44</v>
      </c>
      <c r="E35" s="149" t="s">
        <v>45</v>
      </c>
      <c r="F35" s="162">
        <f>ROUND((SUM(BE124:BE209)),  2)</f>
        <v>0</v>
      </c>
      <c r="G35" s="37"/>
      <c r="H35" s="37"/>
      <c r="I35" s="163">
        <v>0.20999999999999999</v>
      </c>
      <c r="J35" s="162">
        <f>ROUND(((SUM(BE124:BE209))*I35),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46</v>
      </c>
      <c r="F36" s="162">
        <f>ROUND((SUM(BF124:BF209)),  2)</f>
        <v>0</v>
      </c>
      <c r="G36" s="37"/>
      <c r="H36" s="37"/>
      <c r="I36" s="163">
        <v>0.14999999999999999</v>
      </c>
      <c r="J36" s="162">
        <f>ROUND(((SUM(BF124:BF209))*I36),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47</v>
      </c>
      <c r="F37" s="162">
        <f>ROUND((SUM(BG124:BG209)),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48</v>
      </c>
      <c r="F38" s="162">
        <f>ROUND((SUM(BH124:BH209)),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49</v>
      </c>
      <c r="F39" s="162">
        <f>ROUND((SUM(BI124:BI209)),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50</v>
      </c>
      <c r="E41" s="166"/>
      <c r="F41" s="166"/>
      <c r="G41" s="167" t="s">
        <v>51</v>
      </c>
      <c r="H41" s="168" t="s">
        <v>52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53</v>
      </c>
      <c r="E50" s="172"/>
      <c r="F50" s="172"/>
      <c r="G50" s="171" t="s">
        <v>54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55</v>
      </c>
      <c r="E61" s="174"/>
      <c r="F61" s="175" t="s">
        <v>56</v>
      </c>
      <c r="G61" s="173" t="s">
        <v>55</v>
      </c>
      <c r="H61" s="174"/>
      <c r="I61" s="174"/>
      <c r="J61" s="176" t="s">
        <v>56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57</v>
      </c>
      <c r="E65" s="177"/>
      <c r="F65" s="177"/>
      <c r="G65" s="171" t="s">
        <v>58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55</v>
      </c>
      <c r="E76" s="174"/>
      <c r="F76" s="175" t="s">
        <v>56</v>
      </c>
      <c r="G76" s="173" t="s">
        <v>55</v>
      </c>
      <c r="H76" s="174"/>
      <c r="I76" s="174"/>
      <c r="J76" s="176" t="s">
        <v>56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var2_JIHLÁVKA, PROSTŘEDKOVICE, REVITALIZACE TOKU (PMO)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116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243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244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01.2 - Revitalizace toku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Prostředkovice</v>
      </c>
      <c r="G91" s="39"/>
      <c r="H91" s="39"/>
      <c r="I91" s="31" t="s">
        <v>22</v>
      </c>
      <c r="J91" s="78" t="str">
        <f>IF(J14="","",J14)</f>
        <v>24. 10. 2023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Povodí Moravy s.p.</v>
      </c>
      <c r="G93" s="39"/>
      <c r="H93" s="39"/>
      <c r="I93" s="31" t="s">
        <v>31</v>
      </c>
      <c r="J93" s="35" t="str">
        <f>E23</f>
        <v xml:space="preserve">Envicons, s.r.o.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Envicons, s.r.o.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119</v>
      </c>
      <c r="D96" s="184"/>
      <c r="E96" s="184"/>
      <c r="F96" s="184"/>
      <c r="G96" s="184"/>
      <c r="H96" s="184"/>
      <c r="I96" s="184"/>
      <c r="J96" s="185" t="s">
        <v>120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121</v>
      </c>
      <c r="D98" s="39"/>
      <c r="E98" s="39"/>
      <c r="F98" s="39"/>
      <c r="G98" s="39"/>
      <c r="H98" s="39"/>
      <c r="I98" s="39"/>
      <c r="J98" s="109">
        <f>J124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122</v>
      </c>
    </row>
    <row r="99" s="9" customFormat="1" ht="24.96" customHeight="1">
      <c r="A99" s="9"/>
      <c r="B99" s="187"/>
      <c r="C99" s="188"/>
      <c r="D99" s="189" t="s">
        <v>250</v>
      </c>
      <c r="E99" s="190"/>
      <c r="F99" s="190"/>
      <c r="G99" s="190"/>
      <c r="H99" s="190"/>
      <c r="I99" s="190"/>
      <c r="J99" s="191">
        <f>J125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251</v>
      </c>
      <c r="E100" s="190"/>
      <c r="F100" s="190"/>
      <c r="G100" s="190"/>
      <c r="H100" s="190"/>
      <c r="I100" s="190"/>
      <c r="J100" s="191">
        <f>J163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2" customFormat="1" ht="19.92" customHeight="1">
      <c r="A101" s="12"/>
      <c r="B101" s="242"/>
      <c r="C101" s="132"/>
      <c r="D101" s="243" t="s">
        <v>407</v>
      </c>
      <c r="E101" s="244"/>
      <c r="F101" s="244"/>
      <c r="G101" s="244"/>
      <c r="H101" s="244"/>
      <c r="I101" s="244"/>
      <c r="J101" s="245">
        <f>J164</f>
        <v>0</v>
      </c>
      <c r="K101" s="132"/>
      <c r="L101" s="24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9" customFormat="1" ht="24.96" customHeight="1">
      <c r="A102" s="9"/>
      <c r="B102" s="187"/>
      <c r="C102" s="188"/>
      <c r="D102" s="189" t="s">
        <v>408</v>
      </c>
      <c r="E102" s="190"/>
      <c r="F102" s="190"/>
      <c r="G102" s="190"/>
      <c r="H102" s="190"/>
      <c r="I102" s="190"/>
      <c r="J102" s="191">
        <f>J189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124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2" t="str">
        <f>E7</f>
        <v>var2_JIHLÁVKA, PROSTŘEDKOVICE, REVITALIZACE TOKU (PMO)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116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2" customFormat="1" ht="16.5" customHeight="1">
      <c r="A114" s="37"/>
      <c r="B114" s="38"/>
      <c r="C114" s="39"/>
      <c r="D114" s="39"/>
      <c r="E114" s="182" t="s">
        <v>243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244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E11</f>
        <v>SO 01.2 - Revitalizace toku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F14</f>
        <v>Prostředkovice</v>
      </c>
      <c r="G118" s="39"/>
      <c r="H118" s="39"/>
      <c r="I118" s="31" t="s">
        <v>22</v>
      </c>
      <c r="J118" s="78" t="str">
        <f>IF(J14="","",J14)</f>
        <v>24. 10. 2023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E17</f>
        <v>Povodí Moravy s.p.</v>
      </c>
      <c r="G120" s="39"/>
      <c r="H120" s="39"/>
      <c r="I120" s="31" t="s">
        <v>31</v>
      </c>
      <c r="J120" s="35" t="str">
        <f>E23</f>
        <v xml:space="preserve">Envicons, s.r.o.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29</v>
      </c>
      <c r="D121" s="39"/>
      <c r="E121" s="39"/>
      <c r="F121" s="26" t="str">
        <f>IF(E20="","",E20)</f>
        <v>Vyplň údaj</v>
      </c>
      <c r="G121" s="39"/>
      <c r="H121" s="39"/>
      <c r="I121" s="31" t="s">
        <v>34</v>
      </c>
      <c r="J121" s="35" t="str">
        <f>E26</f>
        <v xml:space="preserve">Envicons, s.r.o.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0" customFormat="1" ht="29.28" customHeight="1">
      <c r="A123" s="193"/>
      <c r="B123" s="194"/>
      <c r="C123" s="195" t="s">
        <v>125</v>
      </c>
      <c r="D123" s="196" t="s">
        <v>65</v>
      </c>
      <c r="E123" s="196" t="s">
        <v>61</v>
      </c>
      <c r="F123" s="196" t="s">
        <v>62</v>
      </c>
      <c r="G123" s="196" t="s">
        <v>126</v>
      </c>
      <c r="H123" s="196" t="s">
        <v>127</v>
      </c>
      <c r="I123" s="196" t="s">
        <v>128</v>
      </c>
      <c r="J123" s="196" t="s">
        <v>120</v>
      </c>
      <c r="K123" s="197" t="s">
        <v>129</v>
      </c>
      <c r="L123" s="198"/>
      <c r="M123" s="99" t="s">
        <v>1</v>
      </c>
      <c r="N123" s="100" t="s">
        <v>44</v>
      </c>
      <c r="O123" s="100" t="s">
        <v>130</v>
      </c>
      <c r="P123" s="100" t="s">
        <v>131</v>
      </c>
      <c r="Q123" s="100" t="s">
        <v>132</v>
      </c>
      <c r="R123" s="100" t="s">
        <v>133</v>
      </c>
      <c r="S123" s="100" t="s">
        <v>134</v>
      </c>
      <c r="T123" s="101" t="s">
        <v>135</v>
      </c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</row>
    <row r="124" s="2" customFormat="1" ht="22.8" customHeight="1">
      <c r="A124" s="37"/>
      <c r="B124" s="38"/>
      <c r="C124" s="106" t="s">
        <v>136</v>
      </c>
      <c r="D124" s="39"/>
      <c r="E124" s="39"/>
      <c r="F124" s="39"/>
      <c r="G124" s="39"/>
      <c r="H124" s="39"/>
      <c r="I124" s="39"/>
      <c r="J124" s="199">
        <f>BK124</f>
        <v>0</v>
      </c>
      <c r="K124" s="39"/>
      <c r="L124" s="43"/>
      <c r="M124" s="102"/>
      <c r="N124" s="200"/>
      <c r="O124" s="103"/>
      <c r="P124" s="201">
        <f>P125+P163+P189</f>
        <v>0</v>
      </c>
      <c r="Q124" s="103"/>
      <c r="R124" s="201">
        <f>R125+R163+R189</f>
        <v>52.709353449999995</v>
      </c>
      <c r="S124" s="103"/>
      <c r="T124" s="202">
        <f>T125+T163+T189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79</v>
      </c>
      <c r="AU124" s="16" t="s">
        <v>122</v>
      </c>
      <c r="BK124" s="203">
        <f>BK125+BK163+BK189</f>
        <v>0</v>
      </c>
    </row>
    <row r="125" s="11" customFormat="1" ht="25.92" customHeight="1">
      <c r="A125" s="11"/>
      <c r="B125" s="204"/>
      <c r="C125" s="205"/>
      <c r="D125" s="206" t="s">
        <v>79</v>
      </c>
      <c r="E125" s="207" t="s">
        <v>88</v>
      </c>
      <c r="F125" s="207" t="s">
        <v>255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SUM(P126:P162)</f>
        <v>0</v>
      </c>
      <c r="Q125" s="212"/>
      <c r="R125" s="213">
        <f>SUM(R126:R162)</f>
        <v>0</v>
      </c>
      <c r="S125" s="212"/>
      <c r="T125" s="214">
        <f>SUM(T126:T162)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15" t="s">
        <v>88</v>
      </c>
      <c r="AT125" s="216" t="s">
        <v>79</v>
      </c>
      <c r="AU125" s="216" t="s">
        <v>80</v>
      </c>
      <c r="AY125" s="215" t="s">
        <v>139</v>
      </c>
      <c r="BK125" s="217">
        <f>SUM(BK126:BK162)</f>
        <v>0</v>
      </c>
    </row>
    <row r="126" s="2" customFormat="1" ht="16.5" customHeight="1">
      <c r="A126" s="37"/>
      <c r="B126" s="38"/>
      <c r="C126" s="218" t="s">
        <v>88</v>
      </c>
      <c r="D126" s="218" t="s">
        <v>140</v>
      </c>
      <c r="E126" s="219" t="s">
        <v>151</v>
      </c>
      <c r="F126" s="220" t="s">
        <v>409</v>
      </c>
      <c r="G126" s="221" t="s">
        <v>143</v>
      </c>
      <c r="H126" s="222">
        <v>1</v>
      </c>
      <c r="I126" s="223"/>
      <c r="J126" s="224">
        <f>ROUND(I126*H126,2)</f>
        <v>0</v>
      </c>
      <c r="K126" s="220" t="s">
        <v>1</v>
      </c>
      <c r="L126" s="43"/>
      <c r="M126" s="225" t="s">
        <v>1</v>
      </c>
      <c r="N126" s="226" t="s">
        <v>45</v>
      </c>
      <c r="O126" s="90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9" t="s">
        <v>159</v>
      </c>
      <c r="AT126" s="229" t="s">
        <v>140</v>
      </c>
      <c r="AU126" s="229" t="s">
        <v>88</v>
      </c>
      <c r="AY126" s="16" t="s">
        <v>139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6" t="s">
        <v>88</v>
      </c>
      <c r="BK126" s="230">
        <f>ROUND(I126*H126,2)</f>
        <v>0</v>
      </c>
      <c r="BL126" s="16" t="s">
        <v>159</v>
      </c>
      <c r="BM126" s="229" t="s">
        <v>410</v>
      </c>
    </row>
    <row r="127" s="2" customFormat="1">
      <c r="A127" s="37"/>
      <c r="B127" s="38"/>
      <c r="C127" s="39"/>
      <c r="D127" s="236" t="s">
        <v>149</v>
      </c>
      <c r="E127" s="39"/>
      <c r="F127" s="237" t="s">
        <v>411</v>
      </c>
      <c r="G127" s="39"/>
      <c r="H127" s="39"/>
      <c r="I127" s="233"/>
      <c r="J127" s="39"/>
      <c r="K127" s="39"/>
      <c r="L127" s="43"/>
      <c r="M127" s="234"/>
      <c r="N127" s="23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149</v>
      </c>
      <c r="AU127" s="16" t="s">
        <v>88</v>
      </c>
    </row>
    <row r="128" s="2" customFormat="1" ht="24.15" customHeight="1">
      <c r="A128" s="37"/>
      <c r="B128" s="38"/>
      <c r="C128" s="218" t="s">
        <v>90</v>
      </c>
      <c r="D128" s="218" t="s">
        <v>140</v>
      </c>
      <c r="E128" s="219" t="s">
        <v>412</v>
      </c>
      <c r="F128" s="220" t="s">
        <v>413</v>
      </c>
      <c r="G128" s="221" t="s">
        <v>414</v>
      </c>
      <c r="H128" s="222">
        <v>30</v>
      </c>
      <c r="I128" s="223"/>
      <c r="J128" s="224">
        <f>ROUND(I128*H128,2)</f>
        <v>0</v>
      </c>
      <c r="K128" s="220" t="s">
        <v>144</v>
      </c>
      <c r="L128" s="43"/>
      <c r="M128" s="225" t="s">
        <v>1</v>
      </c>
      <c r="N128" s="226" t="s">
        <v>45</v>
      </c>
      <c r="O128" s="90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159</v>
      </c>
      <c r="AT128" s="229" t="s">
        <v>140</v>
      </c>
      <c r="AU128" s="229" t="s">
        <v>88</v>
      </c>
      <c r="AY128" s="16" t="s">
        <v>139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88</v>
      </c>
      <c r="BK128" s="230">
        <f>ROUND(I128*H128,2)</f>
        <v>0</v>
      </c>
      <c r="BL128" s="16" t="s">
        <v>159</v>
      </c>
      <c r="BM128" s="229" t="s">
        <v>415</v>
      </c>
    </row>
    <row r="129" s="2" customFormat="1">
      <c r="A129" s="37"/>
      <c r="B129" s="38"/>
      <c r="C129" s="39"/>
      <c r="D129" s="231" t="s">
        <v>147</v>
      </c>
      <c r="E129" s="39"/>
      <c r="F129" s="232" t="s">
        <v>416</v>
      </c>
      <c r="G129" s="39"/>
      <c r="H129" s="39"/>
      <c r="I129" s="233"/>
      <c r="J129" s="39"/>
      <c r="K129" s="39"/>
      <c r="L129" s="43"/>
      <c r="M129" s="234"/>
      <c r="N129" s="23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147</v>
      </c>
      <c r="AU129" s="16" t="s">
        <v>88</v>
      </c>
    </row>
    <row r="130" s="2" customFormat="1" ht="24.15" customHeight="1">
      <c r="A130" s="37"/>
      <c r="B130" s="38"/>
      <c r="C130" s="218" t="s">
        <v>154</v>
      </c>
      <c r="D130" s="218" t="s">
        <v>140</v>
      </c>
      <c r="E130" s="219" t="s">
        <v>417</v>
      </c>
      <c r="F130" s="220" t="s">
        <v>418</v>
      </c>
      <c r="G130" s="221" t="s">
        <v>285</v>
      </c>
      <c r="H130" s="222">
        <v>1357</v>
      </c>
      <c r="I130" s="223"/>
      <c r="J130" s="224">
        <f>ROUND(I130*H130,2)</f>
        <v>0</v>
      </c>
      <c r="K130" s="220" t="s">
        <v>144</v>
      </c>
      <c r="L130" s="43"/>
      <c r="M130" s="225" t="s">
        <v>1</v>
      </c>
      <c r="N130" s="226" t="s">
        <v>45</v>
      </c>
      <c r="O130" s="90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159</v>
      </c>
      <c r="AT130" s="229" t="s">
        <v>140</v>
      </c>
      <c r="AU130" s="229" t="s">
        <v>88</v>
      </c>
      <c r="AY130" s="16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88</v>
      </c>
      <c r="BK130" s="230">
        <f>ROUND(I130*H130,2)</f>
        <v>0</v>
      </c>
      <c r="BL130" s="16" t="s">
        <v>159</v>
      </c>
      <c r="BM130" s="229" t="s">
        <v>419</v>
      </c>
    </row>
    <row r="131" s="2" customFormat="1">
      <c r="A131" s="37"/>
      <c r="B131" s="38"/>
      <c r="C131" s="39"/>
      <c r="D131" s="231" t="s">
        <v>147</v>
      </c>
      <c r="E131" s="39"/>
      <c r="F131" s="232" t="s">
        <v>420</v>
      </c>
      <c r="G131" s="39"/>
      <c r="H131" s="39"/>
      <c r="I131" s="233"/>
      <c r="J131" s="39"/>
      <c r="K131" s="39"/>
      <c r="L131" s="43"/>
      <c r="M131" s="234"/>
      <c r="N131" s="23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147</v>
      </c>
      <c r="AU131" s="16" t="s">
        <v>88</v>
      </c>
    </row>
    <row r="132" s="2" customFormat="1">
      <c r="A132" s="37"/>
      <c r="B132" s="38"/>
      <c r="C132" s="39"/>
      <c r="D132" s="236" t="s">
        <v>149</v>
      </c>
      <c r="E132" s="39"/>
      <c r="F132" s="237" t="s">
        <v>421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149</v>
      </c>
      <c r="AU132" s="16" t="s">
        <v>88</v>
      </c>
    </row>
    <row r="133" s="2" customFormat="1" ht="33" customHeight="1">
      <c r="A133" s="37"/>
      <c r="B133" s="38"/>
      <c r="C133" s="218" t="s">
        <v>159</v>
      </c>
      <c r="D133" s="218" t="s">
        <v>140</v>
      </c>
      <c r="E133" s="219" t="s">
        <v>422</v>
      </c>
      <c r="F133" s="220" t="s">
        <v>423</v>
      </c>
      <c r="G133" s="221" t="s">
        <v>258</v>
      </c>
      <c r="H133" s="222">
        <v>25.699999999999999</v>
      </c>
      <c r="I133" s="223"/>
      <c r="J133" s="224">
        <f>ROUND(I133*H133,2)</f>
        <v>0</v>
      </c>
      <c r="K133" s="220" t="s">
        <v>144</v>
      </c>
      <c r="L133" s="43"/>
      <c r="M133" s="225" t="s">
        <v>1</v>
      </c>
      <c r="N133" s="226" t="s">
        <v>45</v>
      </c>
      <c r="O133" s="90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159</v>
      </c>
      <c r="AT133" s="229" t="s">
        <v>140</v>
      </c>
      <c r="AU133" s="229" t="s">
        <v>88</v>
      </c>
      <c r="AY133" s="16" t="s">
        <v>139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88</v>
      </c>
      <c r="BK133" s="230">
        <f>ROUND(I133*H133,2)</f>
        <v>0</v>
      </c>
      <c r="BL133" s="16" t="s">
        <v>159</v>
      </c>
      <c r="BM133" s="229" t="s">
        <v>424</v>
      </c>
    </row>
    <row r="134" s="2" customFormat="1">
      <c r="A134" s="37"/>
      <c r="B134" s="38"/>
      <c r="C134" s="39"/>
      <c r="D134" s="231" t="s">
        <v>147</v>
      </c>
      <c r="E134" s="39"/>
      <c r="F134" s="232" t="s">
        <v>425</v>
      </c>
      <c r="G134" s="39"/>
      <c r="H134" s="39"/>
      <c r="I134" s="233"/>
      <c r="J134" s="39"/>
      <c r="K134" s="39"/>
      <c r="L134" s="43"/>
      <c r="M134" s="234"/>
      <c r="N134" s="23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147</v>
      </c>
      <c r="AU134" s="16" t="s">
        <v>88</v>
      </c>
    </row>
    <row r="135" s="2" customFormat="1">
      <c r="A135" s="37"/>
      <c r="B135" s="38"/>
      <c r="C135" s="39"/>
      <c r="D135" s="236" t="s">
        <v>149</v>
      </c>
      <c r="E135" s="39"/>
      <c r="F135" s="237" t="s">
        <v>426</v>
      </c>
      <c r="G135" s="39"/>
      <c r="H135" s="39"/>
      <c r="I135" s="233"/>
      <c r="J135" s="39"/>
      <c r="K135" s="39"/>
      <c r="L135" s="43"/>
      <c r="M135" s="234"/>
      <c r="N135" s="23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149</v>
      </c>
      <c r="AU135" s="16" t="s">
        <v>88</v>
      </c>
    </row>
    <row r="136" s="2" customFormat="1" ht="33" customHeight="1">
      <c r="A136" s="37"/>
      <c r="B136" s="38"/>
      <c r="C136" s="218" t="s">
        <v>138</v>
      </c>
      <c r="D136" s="218" t="s">
        <v>140</v>
      </c>
      <c r="E136" s="219" t="s">
        <v>427</v>
      </c>
      <c r="F136" s="220" t="s">
        <v>428</v>
      </c>
      <c r="G136" s="221" t="s">
        <v>258</v>
      </c>
      <c r="H136" s="222">
        <v>1248.5999999999999</v>
      </c>
      <c r="I136" s="223"/>
      <c r="J136" s="224">
        <f>ROUND(I136*H136,2)</f>
        <v>0</v>
      </c>
      <c r="K136" s="220" t="s">
        <v>144</v>
      </c>
      <c r="L136" s="43"/>
      <c r="M136" s="225" t="s">
        <v>1</v>
      </c>
      <c r="N136" s="226" t="s">
        <v>45</v>
      </c>
      <c r="O136" s="90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159</v>
      </c>
      <c r="AT136" s="229" t="s">
        <v>140</v>
      </c>
      <c r="AU136" s="229" t="s">
        <v>88</v>
      </c>
      <c r="AY136" s="16" t="s">
        <v>139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88</v>
      </c>
      <c r="BK136" s="230">
        <f>ROUND(I136*H136,2)</f>
        <v>0</v>
      </c>
      <c r="BL136" s="16" t="s">
        <v>159</v>
      </c>
      <c r="BM136" s="229" t="s">
        <v>429</v>
      </c>
    </row>
    <row r="137" s="2" customFormat="1">
      <c r="A137" s="37"/>
      <c r="B137" s="38"/>
      <c r="C137" s="39"/>
      <c r="D137" s="231" t="s">
        <v>147</v>
      </c>
      <c r="E137" s="39"/>
      <c r="F137" s="232" t="s">
        <v>430</v>
      </c>
      <c r="G137" s="39"/>
      <c r="H137" s="39"/>
      <c r="I137" s="233"/>
      <c r="J137" s="39"/>
      <c r="K137" s="39"/>
      <c r="L137" s="43"/>
      <c r="M137" s="234"/>
      <c r="N137" s="23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147</v>
      </c>
      <c r="AU137" s="16" t="s">
        <v>88</v>
      </c>
    </row>
    <row r="138" s="2" customFormat="1">
      <c r="A138" s="37"/>
      <c r="B138" s="38"/>
      <c r="C138" s="39"/>
      <c r="D138" s="236" t="s">
        <v>149</v>
      </c>
      <c r="E138" s="39"/>
      <c r="F138" s="237" t="s">
        <v>431</v>
      </c>
      <c r="G138" s="39"/>
      <c r="H138" s="39"/>
      <c r="I138" s="233"/>
      <c r="J138" s="39"/>
      <c r="K138" s="39"/>
      <c r="L138" s="43"/>
      <c r="M138" s="234"/>
      <c r="N138" s="235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149</v>
      </c>
      <c r="AU138" s="16" t="s">
        <v>88</v>
      </c>
    </row>
    <row r="139" s="13" customFormat="1">
      <c r="A139" s="13"/>
      <c r="B139" s="247"/>
      <c r="C139" s="248"/>
      <c r="D139" s="236" t="s">
        <v>262</v>
      </c>
      <c r="E139" s="249" t="s">
        <v>1</v>
      </c>
      <c r="F139" s="250" t="s">
        <v>432</v>
      </c>
      <c r="G139" s="248"/>
      <c r="H139" s="251">
        <v>311.80000000000001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262</v>
      </c>
      <c r="AU139" s="257" t="s">
        <v>88</v>
      </c>
      <c r="AV139" s="13" t="s">
        <v>90</v>
      </c>
      <c r="AW139" s="13" t="s">
        <v>33</v>
      </c>
      <c r="AX139" s="13" t="s">
        <v>80</v>
      </c>
      <c r="AY139" s="257" t="s">
        <v>139</v>
      </c>
    </row>
    <row r="140" s="13" customFormat="1">
      <c r="A140" s="13"/>
      <c r="B140" s="247"/>
      <c r="C140" s="248"/>
      <c r="D140" s="236" t="s">
        <v>262</v>
      </c>
      <c r="E140" s="249" t="s">
        <v>1</v>
      </c>
      <c r="F140" s="250" t="s">
        <v>433</v>
      </c>
      <c r="G140" s="248"/>
      <c r="H140" s="251">
        <v>936.79999999999995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262</v>
      </c>
      <c r="AU140" s="257" t="s">
        <v>88</v>
      </c>
      <c r="AV140" s="13" t="s">
        <v>90</v>
      </c>
      <c r="AW140" s="13" t="s">
        <v>33</v>
      </c>
      <c r="AX140" s="13" t="s">
        <v>80</v>
      </c>
      <c r="AY140" s="257" t="s">
        <v>139</v>
      </c>
    </row>
    <row r="141" s="14" customFormat="1">
      <c r="A141" s="14"/>
      <c r="B141" s="260"/>
      <c r="C141" s="261"/>
      <c r="D141" s="236" t="s">
        <v>262</v>
      </c>
      <c r="E141" s="262" t="s">
        <v>1</v>
      </c>
      <c r="F141" s="263" t="s">
        <v>307</v>
      </c>
      <c r="G141" s="261"/>
      <c r="H141" s="264">
        <v>1248.5999999999999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0" t="s">
        <v>262</v>
      </c>
      <c r="AU141" s="270" t="s">
        <v>88</v>
      </c>
      <c r="AV141" s="14" t="s">
        <v>159</v>
      </c>
      <c r="AW141" s="14" t="s">
        <v>33</v>
      </c>
      <c r="AX141" s="14" t="s">
        <v>88</v>
      </c>
      <c r="AY141" s="270" t="s">
        <v>139</v>
      </c>
    </row>
    <row r="142" s="2" customFormat="1" ht="24.15" customHeight="1">
      <c r="A142" s="37"/>
      <c r="B142" s="38"/>
      <c r="C142" s="218" t="s">
        <v>169</v>
      </c>
      <c r="D142" s="218" t="s">
        <v>140</v>
      </c>
      <c r="E142" s="219" t="s">
        <v>434</v>
      </c>
      <c r="F142" s="220" t="s">
        <v>435</v>
      </c>
      <c r="G142" s="221" t="s">
        <v>258</v>
      </c>
      <c r="H142" s="222">
        <v>311.80000000000001</v>
      </c>
      <c r="I142" s="223"/>
      <c r="J142" s="224">
        <f>ROUND(I142*H142,2)</f>
        <v>0</v>
      </c>
      <c r="K142" s="220" t="s">
        <v>144</v>
      </c>
      <c r="L142" s="43"/>
      <c r="M142" s="225" t="s">
        <v>1</v>
      </c>
      <c r="N142" s="226" t="s">
        <v>45</v>
      </c>
      <c r="O142" s="90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159</v>
      </c>
      <c r="AT142" s="229" t="s">
        <v>140</v>
      </c>
      <c r="AU142" s="229" t="s">
        <v>88</v>
      </c>
      <c r="AY142" s="16" t="s">
        <v>139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88</v>
      </c>
      <c r="BK142" s="230">
        <f>ROUND(I142*H142,2)</f>
        <v>0</v>
      </c>
      <c r="BL142" s="16" t="s">
        <v>159</v>
      </c>
      <c r="BM142" s="229" t="s">
        <v>436</v>
      </c>
    </row>
    <row r="143" s="2" customFormat="1">
      <c r="A143" s="37"/>
      <c r="B143" s="38"/>
      <c r="C143" s="39"/>
      <c r="D143" s="231" t="s">
        <v>147</v>
      </c>
      <c r="E143" s="39"/>
      <c r="F143" s="232" t="s">
        <v>437</v>
      </c>
      <c r="G143" s="39"/>
      <c r="H143" s="39"/>
      <c r="I143" s="233"/>
      <c r="J143" s="39"/>
      <c r="K143" s="39"/>
      <c r="L143" s="43"/>
      <c r="M143" s="234"/>
      <c r="N143" s="23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147</v>
      </c>
      <c r="AU143" s="16" t="s">
        <v>88</v>
      </c>
    </row>
    <row r="144" s="2" customFormat="1">
      <c r="A144" s="37"/>
      <c r="B144" s="38"/>
      <c r="C144" s="39"/>
      <c r="D144" s="236" t="s">
        <v>149</v>
      </c>
      <c r="E144" s="39"/>
      <c r="F144" s="237" t="s">
        <v>438</v>
      </c>
      <c r="G144" s="39"/>
      <c r="H144" s="39"/>
      <c r="I144" s="233"/>
      <c r="J144" s="39"/>
      <c r="K144" s="39"/>
      <c r="L144" s="43"/>
      <c r="M144" s="234"/>
      <c r="N144" s="23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149</v>
      </c>
      <c r="AU144" s="16" t="s">
        <v>88</v>
      </c>
    </row>
    <row r="145" s="2" customFormat="1" ht="16.5" customHeight="1">
      <c r="A145" s="37"/>
      <c r="B145" s="38"/>
      <c r="C145" s="218" t="s">
        <v>175</v>
      </c>
      <c r="D145" s="218" t="s">
        <v>140</v>
      </c>
      <c r="E145" s="219" t="s">
        <v>439</v>
      </c>
      <c r="F145" s="220" t="s">
        <v>440</v>
      </c>
      <c r="G145" s="221" t="s">
        <v>285</v>
      </c>
      <c r="H145" s="222">
        <v>805</v>
      </c>
      <c r="I145" s="223"/>
      <c r="J145" s="224">
        <f>ROUND(I145*H145,2)</f>
        <v>0</v>
      </c>
      <c r="K145" s="220" t="s">
        <v>144</v>
      </c>
      <c r="L145" s="43"/>
      <c r="M145" s="225" t="s">
        <v>1</v>
      </c>
      <c r="N145" s="226" t="s">
        <v>45</v>
      </c>
      <c r="O145" s="90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159</v>
      </c>
      <c r="AT145" s="229" t="s">
        <v>140</v>
      </c>
      <c r="AU145" s="229" t="s">
        <v>88</v>
      </c>
      <c r="AY145" s="16" t="s">
        <v>139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88</v>
      </c>
      <c r="BK145" s="230">
        <f>ROUND(I145*H145,2)</f>
        <v>0</v>
      </c>
      <c r="BL145" s="16" t="s">
        <v>159</v>
      </c>
      <c r="BM145" s="229" t="s">
        <v>441</v>
      </c>
    </row>
    <row r="146" s="2" customFormat="1">
      <c r="A146" s="37"/>
      <c r="B146" s="38"/>
      <c r="C146" s="39"/>
      <c r="D146" s="231" t="s">
        <v>147</v>
      </c>
      <c r="E146" s="39"/>
      <c r="F146" s="232" t="s">
        <v>442</v>
      </c>
      <c r="G146" s="39"/>
      <c r="H146" s="39"/>
      <c r="I146" s="233"/>
      <c r="J146" s="39"/>
      <c r="K146" s="39"/>
      <c r="L146" s="43"/>
      <c r="M146" s="234"/>
      <c r="N146" s="235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147</v>
      </c>
      <c r="AU146" s="16" t="s">
        <v>88</v>
      </c>
    </row>
    <row r="147" s="2" customFormat="1">
      <c r="A147" s="37"/>
      <c r="B147" s="38"/>
      <c r="C147" s="39"/>
      <c r="D147" s="236" t="s">
        <v>149</v>
      </c>
      <c r="E147" s="39"/>
      <c r="F147" s="237" t="s">
        <v>443</v>
      </c>
      <c r="G147" s="39"/>
      <c r="H147" s="39"/>
      <c r="I147" s="233"/>
      <c r="J147" s="39"/>
      <c r="K147" s="39"/>
      <c r="L147" s="43"/>
      <c r="M147" s="234"/>
      <c r="N147" s="23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149</v>
      </c>
      <c r="AU147" s="16" t="s">
        <v>88</v>
      </c>
    </row>
    <row r="148" s="2" customFormat="1" ht="24.15" customHeight="1">
      <c r="A148" s="37"/>
      <c r="B148" s="38"/>
      <c r="C148" s="218" t="s">
        <v>180</v>
      </c>
      <c r="D148" s="218" t="s">
        <v>140</v>
      </c>
      <c r="E148" s="219" t="s">
        <v>444</v>
      </c>
      <c r="F148" s="220" t="s">
        <v>445</v>
      </c>
      <c r="G148" s="221" t="s">
        <v>285</v>
      </c>
      <c r="H148" s="222">
        <v>840</v>
      </c>
      <c r="I148" s="223"/>
      <c r="J148" s="224">
        <f>ROUND(I148*H148,2)</f>
        <v>0</v>
      </c>
      <c r="K148" s="220" t="s">
        <v>144</v>
      </c>
      <c r="L148" s="43"/>
      <c r="M148" s="225" t="s">
        <v>1</v>
      </c>
      <c r="N148" s="226" t="s">
        <v>45</v>
      </c>
      <c r="O148" s="90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159</v>
      </c>
      <c r="AT148" s="229" t="s">
        <v>140</v>
      </c>
      <c r="AU148" s="229" t="s">
        <v>88</v>
      </c>
      <c r="AY148" s="16" t="s">
        <v>139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88</v>
      </c>
      <c r="BK148" s="230">
        <f>ROUND(I148*H148,2)</f>
        <v>0</v>
      </c>
      <c r="BL148" s="16" t="s">
        <v>159</v>
      </c>
      <c r="BM148" s="229" t="s">
        <v>446</v>
      </c>
    </row>
    <row r="149" s="2" customFormat="1">
      <c r="A149" s="37"/>
      <c r="B149" s="38"/>
      <c r="C149" s="39"/>
      <c r="D149" s="231" t="s">
        <v>147</v>
      </c>
      <c r="E149" s="39"/>
      <c r="F149" s="232" t="s">
        <v>447</v>
      </c>
      <c r="G149" s="39"/>
      <c r="H149" s="39"/>
      <c r="I149" s="233"/>
      <c r="J149" s="39"/>
      <c r="K149" s="39"/>
      <c r="L149" s="43"/>
      <c r="M149" s="234"/>
      <c r="N149" s="23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147</v>
      </c>
      <c r="AU149" s="16" t="s">
        <v>88</v>
      </c>
    </row>
    <row r="150" s="2" customFormat="1">
      <c r="A150" s="37"/>
      <c r="B150" s="38"/>
      <c r="C150" s="39"/>
      <c r="D150" s="236" t="s">
        <v>149</v>
      </c>
      <c r="E150" s="39"/>
      <c r="F150" s="237" t="s">
        <v>448</v>
      </c>
      <c r="G150" s="39"/>
      <c r="H150" s="39"/>
      <c r="I150" s="233"/>
      <c r="J150" s="39"/>
      <c r="K150" s="39"/>
      <c r="L150" s="43"/>
      <c r="M150" s="234"/>
      <c r="N150" s="23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149</v>
      </c>
      <c r="AU150" s="16" t="s">
        <v>88</v>
      </c>
    </row>
    <row r="151" s="2" customFormat="1" ht="24.15" customHeight="1">
      <c r="A151" s="37"/>
      <c r="B151" s="38"/>
      <c r="C151" s="218" t="s">
        <v>185</v>
      </c>
      <c r="D151" s="218" t="s">
        <v>140</v>
      </c>
      <c r="E151" s="219" t="s">
        <v>449</v>
      </c>
      <c r="F151" s="220" t="s">
        <v>450</v>
      </c>
      <c r="G151" s="221" t="s">
        <v>285</v>
      </c>
      <c r="H151" s="222">
        <v>312</v>
      </c>
      <c r="I151" s="223"/>
      <c r="J151" s="224">
        <f>ROUND(I151*H151,2)</f>
        <v>0</v>
      </c>
      <c r="K151" s="220" t="s">
        <v>144</v>
      </c>
      <c r="L151" s="43"/>
      <c r="M151" s="225" t="s">
        <v>1</v>
      </c>
      <c r="N151" s="226" t="s">
        <v>45</v>
      </c>
      <c r="O151" s="90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9" t="s">
        <v>159</v>
      </c>
      <c r="AT151" s="229" t="s">
        <v>140</v>
      </c>
      <c r="AU151" s="229" t="s">
        <v>88</v>
      </c>
      <c r="AY151" s="16" t="s">
        <v>139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6" t="s">
        <v>88</v>
      </c>
      <c r="BK151" s="230">
        <f>ROUND(I151*H151,2)</f>
        <v>0</v>
      </c>
      <c r="BL151" s="16" t="s">
        <v>159</v>
      </c>
      <c r="BM151" s="229" t="s">
        <v>451</v>
      </c>
    </row>
    <row r="152" s="2" customFormat="1">
      <c r="A152" s="37"/>
      <c r="B152" s="38"/>
      <c r="C152" s="39"/>
      <c r="D152" s="231" t="s">
        <v>147</v>
      </c>
      <c r="E152" s="39"/>
      <c r="F152" s="232" t="s">
        <v>452</v>
      </c>
      <c r="G152" s="39"/>
      <c r="H152" s="39"/>
      <c r="I152" s="233"/>
      <c r="J152" s="39"/>
      <c r="K152" s="39"/>
      <c r="L152" s="43"/>
      <c r="M152" s="234"/>
      <c r="N152" s="235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147</v>
      </c>
      <c r="AU152" s="16" t="s">
        <v>88</v>
      </c>
    </row>
    <row r="153" s="2" customFormat="1">
      <c r="A153" s="37"/>
      <c r="B153" s="38"/>
      <c r="C153" s="39"/>
      <c r="D153" s="236" t="s">
        <v>149</v>
      </c>
      <c r="E153" s="39"/>
      <c r="F153" s="237" t="s">
        <v>304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149</v>
      </c>
      <c r="AU153" s="16" t="s">
        <v>88</v>
      </c>
    </row>
    <row r="154" s="2" customFormat="1" ht="24.15" customHeight="1">
      <c r="A154" s="37"/>
      <c r="B154" s="38"/>
      <c r="C154" s="218" t="s">
        <v>191</v>
      </c>
      <c r="D154" s="218" t="s">
        <v>140</v>
      </c>
      <c r="E154" s="219" t="s">
        <v>453</v>
      </c>
      <c r="F154" s="220" t="s">
        <v>454</v>
      </c>
      <c r="G154" s="221" t="s">
        <v>285</v>
      </c>
      <c r="H154" s="222">
        <v>348</v>
      </c>
      <c r="I154" s="223"/>
      <c r="J154" s="224">
        <f>ROUND(I154*H154,2)</f>
        <v>0</v>
      </c>
      <c r="K154" s="220" t="s">
        <v>144</v>
      </c>
      <c r="L154" s="43"/>
      <c r="M154" s="225" t="s">
        <v>1</v>
      </c>
      <c r="N154" s="226" t="s">
        <v>45</v>
      </c>
      <c r="O154" s="90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9" t="s">
        <v>159</v>
      </c>
      <c r="AT154" s="229" t="s">
        <v>140</v>
      </c>
      <c r="AU154" s="229" t="s">
        <v>88</v>
      </c>
      <c r="AY154" s="16" t="s">
        <v>139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6" t="s">
        <v>88</v>
      </c>
      <c r="BK154" s="230">
        <f>ROUND(I154*H154,2)</f>
        <v>0</v>
      </c>
      <c r="BL154" s="16" t="s">
        <v>159</v>
      </c>
      <c r="BM154" s="229" t="s">
        <v>455</v>
      </c>
    </row>
    <row r="155" s="2" customFormat="1">
      <c r="A155" s="37"/>
      <c r="B155" s="38"/>
      <c r="C155" s="39"/>
      <c r="D155" s="231" t="s">
        <v>147</v>
      </c>
      <c r="E155" s="39"/>
      <c r="F155" s="232" t="s">
        <v>456</v>
      </c>
      <c r="G155" s="39"/>
      <c r="H155" s="39"/>
      <c r="I155" s="233"/>
      <c r="J155" s="39"/>
      <c r="K155" s="39"/>
      <c r="L155" s="43"/>
      <c r="M155" s="234"/>
      <c r="N155" s="235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147</v>
      </c>
      <c r="AU155" s="16" t="s">
        <v>88</v>
      </c>
    </row>
    <row r="156" s="2" customFormat="1">
      <c r="A156" s="37"/>
      <c r="B156" s="38"/>
      <c r="C156" s="39"/>
      <c r="D156" s="236" t="s">
        <v>149</v>
      </c>
      <c r="E156" s="39"/>
      <c r="F156" s="237" t="s">
        <v>304</v>
      </c>
      <c r="G156" s="39"/>
      <c r="H156" s="39"/>
      <c r="I156" s="233"/>
      <c r="J156" s="39"/>
      <c r="K156" s="39"/>
      <c r="L156" s="43"/>
      <c r="M156" s="234"/>
      <c r="N156" s="23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149</v>
      </c>
      <c r="AU156" s="16" t="s">
        <v>88</v>
      </c>
    </row>
    <row r="157" s="2" customFormat="1" ht="33" customHeight="1">
      <c r="A157" s="37"/>
      <c r="B157" s="38"/>
      <c r="C157" s="218" t="s">
        <v>196</v>
      </c>
      <c r="D157" s="218" t="s">
        <v>140</v>
      </c>
      <c r="E157" s="219" t="s">
        <v>457</v>
      </c>
      <c r="F157" s="220" t="s">
        <v>458</v>
      </c>
      <c r="G157" s="221" t="s">
        <v>285</v>
      </c>
      <c r="H157" s="222">
        <v>660</v>
      </c>
      <c r="I157" s="223"/>
      <c r="J157" s="224">
        <f>ROUND(I157*H157,2)</f>
        <v>0</v>
      </c>
      <c r="K157" s="220" t="s">
        <v>144</v>
      </c>
      <c r="L157" s="43"/>
      <c r="M157" s="225" t="s">
        <v>1</v>
      </c>
      <c r="N157" s="226" t="s">
        <v>45</v>
      </c>
      <c r="O157" s="90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9" t="s">
        <v>159</v>
      </c>
      <c r="AT157" s="229" t="s">
        <v>140</v>
      </c>
      <c r="AU157" s="229" t="s">
        <v>88</v>
      </c>
      <c r="AY157" s="16" t="s">
        <v>139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6" t="s">
        <v>88</v>
      </c>
      <c r="BK157" s="230">
        <f>ROUND(I157*H157,2)</f>
        <v>0</v>
      </c>
      <c r="BL157" s="16" t="s">
        <v>159</v>
      </c>
      <c r="BM157" s="229" t="s">
        <v>459</v>
      </c>
    </row>
    <row r="158" s="2" customFormat="1">
      <c r="A158" s="37"/>
      <c r="B158" s="38"/>
      <c r="C158" s="39"/>
      <c r="D158" s="231" t="s">
        <v>147</v>
      </c>
      <c r="E158" s="39"/>
      <c r="F158" s="232" t="s">
        <v>460</v>
      </c>
      <c r="G158" s="39"/>
      <c r="H158" s="39"/>
      <c r="I158" s="233"/>
      <c r="J158" s="39"/>
      <c r="K158" s="39"/>
      <c r="L158" s="43"/>
      <c r="M158" s="234"/>
      <c r="N158" s="235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147</v>
      </c>
      <c r="AU158" s="16" t="s">
        <v>88</v>
      </c>
    </row>
    <row r="159" s="2" customFormat="1">
      <c r="A159" s="37"/>
      <c r="B159" s="38"/>
      <c r="C159" s="39"/>
      <c r="D159" s="236" t="s">
        <v>149</v>
      </c>
      <c r="E159" s="39"/>
      <c r="F159" s="237" t="s">
        <v>461</v>
      </c>
      <c r="G159" s="39"/>
      <c r="H159" s="39"/>
      <c r="I159" s="233"/>
      <c r="J159" s="39"/>
      <c r="K159" s="39"/>
      <c r="L159" s="43"/>
      <c r="M159" s="234"/>
      <c r="N159" s="23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149</v>
      </c>
      <c r="AU159" s="16" t="s">
        <v>88</v>
      </c>
    </row>
    <row r="160" s="2" customFormat="1" ht="24.15" customHeight="1">
      <c r="A160" s="37"/>
      <c r="B160" s="38"/>
      <c r="C160" s="218" t="s">
        <v>201</v>
      </c>
      <c r="D160" s="218" t="s">
        <v>140</v>
      </c>
      <c r="E160" s="219" t="s">
        <v>462</v>
      </c>
      <c r="F160" s="220" t="s">
        <v>463</v>
      </c>
      <c r="G160" s="221" t="s">
        <v>285</v>
      </c>
      <c r="H160" s="222">
        <v>1645</v>
      </c>
      <c r="I160" s="223"/>
      <c r="J160" s="224">
        <f>ROUND(I160*H160,2)</f>
        <v>0</v>
      </c>
      <c r="K160" s="220" t="s">
        <v>144</v>
      </c>
      <c r="L160" s="43"/>
      <c r="M160" s="225" t="s">
        <v>1</v>
      </c>
      <c r="N160" s="226" t="s">
        <v>45</v>
      </c>
      <c r="O160" s="90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159</v>
      </c>
      <c r="AT160" s="229" t="s">
        <v>140</v>
      </c>
      <c r="AU160" s="229" t="s">
        <v>88</v>
      </c>
      <c r="AY160" s="16" t="s">
        <v>139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88</v>
      </c>
      <c r="BK160" s="230">
        <f>ROUND(I160*H160,2)</f>
        <v>0</v>
      </c>
      <c r="BL160" s="16" t="s">
        <v>159</v>
      </c>
      <c r="BM160" s="229" t="s">
        <v>464</v>
      </c>
    </row>
    <row r="161" s="2" customFormat="1">
      <c r="A161" s="37"/>
      <c r="B161" s="38"/>
      <c r="C161" s="39"/>
      <c r="D161" s="231" t="s">
        <v>147</v>
      </c>
      <c r="E161" s="39"/>
      <c r="F161" s="232" t="s">
        <v>465</v>
      </c>
      <c r="G161" s="39"/>
      <c r="H161" s="39"/>
      <c r="I161" s="233"/>
      <c r="J161" s="39"/>
      <c r="K161" s="39"/>
      <c r="L161" s="43"/>
      <c r="M161" s="234"/>
      <c r="N161" s="23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147</v>
      </c>
      <c r="AU161" s="16" t="s">
        <v>88</v>
      </c>
    </row>
    <row r="162" s="2" customFormat="1">
      <c r="A162" s="37"/>
      <c r="B162" s="38"/>
      <c r="C162" s="39"/>
      <c r="D162" s="236" t="s">
        <v>149</v>
      </c>
      <c r="E162" s="39"/>
      <c r="F162" s="237" t="s">
        <v>461</v>
      </c>
      <c r="G162" s="39"/>
      <c r="H162" s="39"/>
      <c r="I162" s="233"/>
      <c r="J162" s="39"/>
      <c r="K162" s="39"/>
      <c r="L162" s="43"/>
      <c r="M162" s="234"/>
      <c r="N162" s="23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149</v>
      </c>
      <c r="AU162" s="16" t="s">
        <v>88</v>
      </c>
    </row>
    <row r="163" s="11" customFormat="1" ht="25.92" customHeight="1">
      <c r="A163" s="11"/>
      <c r="B163" s="204"/>
      <c r="C163" s="205"/>
      <c r="D163" s="206" t="s">
        <v>79</v>
      </c>
      <c r="E163" s="207" t="s">
        <v>280</v>
      </c>
      <c r="F163" s="207" t="s">
        <v>281</v>
      </c>
      <c r="G163" s="205"/>
      <c r="H163" s="205"/>
      <c r="I163" s="208"/>
      <c r="J163" s="209">
        <f>BK163</f>
        <v>0</v>
      </c>
      <c r="K163" s="205"/>
      <c r="L163" s="210"/>
      <c r="M163" s="211"/>
      <c r="N163" s="212"/>
      <c r="O163" s="212"/>
      <c r="P163" s="213">
        <f>P164</f>
        <v>0</v>
      </c>
      <c r="Q163" s="212"/>
      <c r="R163" s="213">
        <f>R164</f>
        <v>52.709353449999995</v>
      </c>
      <c r="S163" s="212"/>
      <c r="T163" s="214">
        <f>T164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215" t="s">
        <v>88</v>
      </c>
      <c r="AT163" s="216" t="s">
        <v>79</v>
      </c>
      <c r="AU163" s="216" t="s">
        <v>80</v>
      </c>
      <c r="AY163" s="215" t="s">
        <v>139</v>
      </c>
      <c r="BK163" s="217">
        <f>BK164</f>
        <v>0</v>
      </c>
    </row>
    <row r="164" s="11" customFormat="1" ht="22.8" customHeight="1">
      <c r="A164" s="11"/>
      <c r="B164" s="204"/>
      <c r="C164" s="205"/>
      <c r="D164" s="206" t="s">
        <v>79</v>
      </c>
      <c r="E164" s="258" t="s">
        <v>159</v>
      </c>
      <c r="F164" s="258" t="s">
        <v>466</v>
      </c>
      <c r="G164" s="205"/>
      <c r="H164" s="205"/>
      <c r="I164" s="208"/>
      <c r="J164" s="259">
        <f>BK164</f>
        <v>0</v>
      </c>
      <c r="K164" s="205"/>
      <c r="L164" s="210"/>
      <c r="M164" s="211"/>
      <c r="N164" s="212"/>
      <c r="O164" s="212"/>
      <c r="P164" s="213">
        <f>SUM(P165:P188)</f>
        <v>0</v>
      </c>
      <c r="Q164" s="212"/>
      <c r="R164" s="213">
        <f>SUM(R165:R188)</f>
        <v>52.709353449999995</v>
      </c>
      <c r="S164" s="212"/>
      <c r="T164" s="214">
        <f>SUM(T165:T188)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15" t="s">
        <v>88</v>
      </c>
      <c r="AT164" s="216" t="s">
        <v>79</v>
      </c>
      <c r="AU164" s="216" t="s">
        <v>88</v>
      </c>
      <c r="AY164" s="215" t="s">
        <v>139</v>
      </c>
      <c r="BK164" s="217">
        <f>SUM(BK165:BK188)</f>
        <v>0</v>
      </c>
    </row>
    <row r="165" s="2" customFormat="1" ht="24.15" customHeight="1">
      <c r="A165" s="37"/>
      <c r="B165" s="38"/>
      <c r="C165" s="218" t="s">
        <v>207</v>
      </c>
      <c r="D165" s="218" t="s">
        <v>140</v>
      </c>
      <c r="E165" s="219" t="s">
        <v>467</v>
      </c>
      <c r="F165" s="220" t="s">
        <v>468</v>
      </c>
      <c r="G165" s="221" t="s">
        <v>258</v>
      </c>
      <c r="H165" s="222">
        <v>1.44</v>
      </c>
      <c r="I165" s="223"/>
      <c r="J165" s="224">
        <f>ROUND(I165*H165,2)</f>
        <v>0</v>
      </c>
      <c r="K165" s="220" t="s">
        <v>144</v>
      </c>
      <c r="L165" s="43"/>
      <c r="M165" s="225" t="s">
        <v>1</v>
      </c>
      <c r="N165" s="226" t="s">
        <v>45</v>
      </c>
      <c r="O165" s="90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9" t="s">
        <v>159</v>
      </c>
      <c r="AT165" s="229" t="s">
        <v>140</v>
      </c>
      <c r="AU165" s="229" t="s">
        <v>90</v>
      </c>
      <c r="AY165" s="16" t="s">
        <v>139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6" t="s">
        <v>88</v>
      </c>
      <c r="BK165" s="230">
        <f>ROUND(I165*H165,2)</f>
        <v>0</v>
      </c>
      <c r="BL165" s="16" t="s">
        <v>159</v>
      </c>
      <c r="BM165" s="229" t="s">
        <v>469</v>
      </c>
    </row>
    <row r="166" s="2" customFormat="1">
      <c r="A166" s="37"/>
      <c r="B166" s="38"/>
      <c r="C166" s="39"/>
      <c r="D166" s="231" t="s">
        <v>147</v>
      </c>
      <c r="E166" s="39"/>
      <c r="F166" s="232" t="s">
        <v>470</v>
      </c>
      <c r="G166" s="39"/>
      <c r="H166" s="39"/>
      <c r="I166" s="233"/>
      <c r="J166" s="39"/>
      <c r="K166" s="39"/>
      <c r="L166" s="43"/>
      <c r="M166" s="234"/>
      <c r="N166" s="235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147</v>
      </c>
      <c r="AU166" s="16" t="s">
        <v>90</v>
      </c>
    </row>
    <row r="167" s="2" customFormat="1">
      <c r="A167" s="37"/>
      <c r="B167" s="38"/>
      <c r="C167" s="39"/>
      <c r="D167" s="236" t="s">
        <v>149</v>
      </c>
      <c r="E167" s="39"/>
      <c r="F167" s="237" t="s">
        <v>471</v>
      </c>
      <c r="G167" s="39"/>
      <c r="H167" s="39"/>
      <c r="I167" s="233"/>
      <c r="J167" s="39"/>
      <c r="K167" s="39"/>
      <c r="L167" s="43"/>
      <c r="M167" s="234"/>
      <c r="N167" s="235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149</v>
      </c>
      <c r="AU167" s="16" t="s">
        <v>90</v>
      </c>
    </row>
    <row r="168" s="2" customFormat="1" ht="21.75" customHeight="1">
      <c r="A168" s="37"/>
      <c r="B168" s="38"/>
      <c r="C168" s="218" t="s">
        <v>211</v>
      </c>
      <c r="D168" s="218" t="s">
        <v>140</v>
      </c>
      <c r="E168" s="219" t="s">
        <v>472</v>
      </c>
      <c r="F168" s="220" t="s">
        <v>473</v>
      </c>
      <c r="G168" s="221" t="s">
        <v>285</v>
      </c>
      <c r="H168" s="222">
        <v>8.6400000000000006</v>
      </c>
      <c r="I168" s="223"/>
      <c r="J168" s="224">
        <f>ROUND(I168*H168,2)</f>
        <v>0</v>
      </c>
      <c r="K168" s="220" t="s">
        <v>144</v>
      </c>
      <c r="L168" s="43"/>
      <c r="M168" s="225" t="s">
        <v>1</v>
      </c>
      <c r="N168" s="226" t="s">
        <v>45</v>
      </c>
      <c r="O168" s="90"/>
      <c r="P168" s="227">
        <f>O168*H168</f>
        <v>0</v>
      </c>
      <c r="Q168" s="227">
        <v>0.00726</v>
      </c>
      <c r="R168" s="227">
        <f>Q168*H168</f>
        <v>0.062726400000000002</v>
      </c>
      <c r="S168" s="227">
        <v>0</v>
      </c>
      <c r="T168" s="22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9" t="s">
        <v>159</v>
      </c>
      <c r="AT168" s="229" t="s">
        <v>140</v>
      </c>
      <c r="AU168" s="229" t="s">
        <v>90</v>
      </c>
      <c r="AY168" s="16" t="s">
        <v>139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6" t="s">
        <v>88</v>
      </c>
      <c r="BK168" s="230">
        <f>ROUND(I168*H168,2)</f>
        <v>0</v>
      </c>
      <c r="BL168" s="16" t="s">
        <v>159</v>
      </c>
      <c r="BM168" s="229" t="s">
        <v>474</v>
      </c>
    </row>
    <row r="169" s="2" customFormat="1">
      <c r="A169" s="37"/>
      <c r="B169" s="38"/>
      <c r="C169" s="39"/>
      <c r="D169" s="231" t="s">
        <v>147</v>
      </c>
      <c r="E169" s="39"/>
      <c r="F169" s="232" t="s">
        <v>475</v>
      </c>
      <c r="G169" s="39"/>
      <c r="H169" s="39"/>
      <c r="I169" s="233"/>
      <c r="J169" s="39"/>
      <c r="K169" s="39"/>
      <c r="L169" s="43"/>
      <c r="M169" s="234"/>
      <c r="N169" s="235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147</v>
      </c>
      <c r="AU169" s="16" t="s">
        <v>90</v>
      </c>
    </row>
    <row r="170" s="2" customFormat="1" ht="21.75" customHeight="1">
      <c r="A170" s="37"/>
      <c r="B170" s="38"/>
      <c r="C170" s="218" t="s">
        <v>8</v>
      </c>
      <c r="D170" s="218" t="s">
        <v>140</v>
      </c>
      <c r="E170" s="219" t="s">
        <v>476</v>
      </c>
      <c r="F170" s="220" t="s">
        <v>477</v>
      </c>
      <c r="G170" s="221" t="s">
        <v>285</v>
      </c>
      <c r="H170" s="222">
        <v>8.6400000000000006</v>
      </c>
      <c r="I170" s="223"/>
      <c r="J170" s="224">
        <f>ROUND(I170*H170,2)</f>
        <v>0</v>
      </c>
      <c r="K170" s="220" t="s">
        <v>144</v>
      </c>
      <c r="L170" s="43"/>
      <c r="M170" s="225" t="s">
        <v>1</v>
      </c>
      <c r="N170" s="226" t="s">
        <v>45</v>
      </c>
      <c r="O170" s="90"/>
      <c r="P170" s="227">
        <f>O170*H170</f>
        <v>0</v>
      </c>
      <c r="Q170" s="227">
        <v>0.00085999999999999998</v>
      </c>
      <c r="R170" s="227">
        <f>Q170*H170</f>
        <v>0.0074304000000000002</v>
      </c>
      <c r="S170" s="227">
        <v>0</v>
      </c>
      <c r="T170" s="22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9" t="s">
        <v>159</v>
      </c>
      <c r="AT170" s="229" t="s">
        <v>140</v>
      </c>
      <c r="AU170" s="229" t="s">
        <v>90</v>
      </c>
      <c r="AY170" s="16" t="s">
        <v>139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6" t="s">
        <v>88</v>
      </c>
      <c r="BK170" s="230">
        <f>ROUND(I170*H170,2)</f>
        <v>0</v>
      </c>
      <c r="BL170" s="16" t="s">
        <v>159</v>
      </c>
      <c r="BM170" s="229" t="s">
        <v>478</v>
      </c>
    </row>
    <row r="171" s="2" customFormat="1">
      <c r="A171" s="37"/>
      <c r="B171" s="38"/>
      <c r="C171" s="39"/>
      <c r="D171" s="231" t="s">
        <v>147</v>
      </c>
      <c r="E171" s="39"/>
      <c r="F171" s="232" t="s">
        <v>479</v>
      </c>
      <c r="G171" s="39"/>
      <c r="H171" s="39"/>
      <c r="I171" s="233"/>
      <c r="J171" s="39"/>
      <c r="K171" s="39"/>
      <c r="L171" s="43"/>
      <c r="M171" s="234"/>
      <c r="N171" s="235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147</v>
      </c>
      <c r="AU171" s="16" t="s">
        <v>90</v>
      </c>
    </row>
    <row r="172" s="2" customFormat="1" ht="24.15" customHeight="1">
      <c r="A172" s="37"/>
      <c r="B172" s="38"/>
      <c r="C172" s="218" t="s">
        <v>221</v>
      </c>
      <c r="D172" s="218" t="s">
        <v>140</v>
      </c>
      <c r="E172" s="219" t="s">
        <v>480</v>
      </c>
      <c r="F172" s="220" t="s">
        <v>481</v>
      </c>
      <c r="G172" s="221" t="s">
        <v>358</v>
      </c>
      <c r="H172" s="222">
        <v>0.042999999999999997</v>
      </c>
      <c r="I172" s="223"/>
      <c r="J172" s="224">
        <f>ROUND(I172*H172,2)</f>
        <v>0</v>
      </c>
      <c r="K172" s="220" t="s">
        <v>144</v>
      </c>
      <c r="L172" s="43"/>
      <c r="M172" s="225" t="s">
        <v>1</v>
      </c>
      <c r="N172" s="226" t="s">
        <v>45</v>
      </c>
      <c r="O172" s="90"/>
      <c r="P172" s="227">
        <f>O172*H172</f>
        <v>0</v>
      </c>
      <c r="Q172" s="227">
        <v>1.03955</v>
      </c>
      <c r="R172" s="227">
        <f>Q172*H172</f>
        <v>0.044700649999999995</v>
      </c>
      <c r="S172" s="227">
        <v>0</v>
      </c>
      <c r="T172" s="22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159</v>
      </c>
      <c r="AT172" s="229" t="s">
        <v>140</v>
      </c>
      <c r="AU172" s="229" t="s">
        <v>90</v>
      </c>
      <c r="AY172" s="16" t="s">
        <v>139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88</v>
      </c>
      <c r="BK172" s="230">
        <f>ROUND(I172*H172,2)</f>
        <v>0</v>
      </c>
      <c r="BL172" s="16" t="s">
        <v>159</v>
      </c>
      <c r="BM172" s="229" t="s">
        <v>482</v>
      </c>
    </row>
    <row r="173" s="2" customFormat="1">
      <c r="A173" s="37"/>
      <c r="B173" s="38"/>
      <c r="C173" s="39"/>
      <c r="D173" s="231" t="s">
        <v>147</v>
      </c>
      <c r="E173" s="39"/>
      <c r="F173" s="232" t="s">
        <v>483</v>
      </c>
      <c r="G173" s="39"/>
      <c r="H173" s="39"/>
      <c r="I173" s="233"/>
      <c r="J173" s="39"/>
      <c r="K173" s="39"/>
      <c r="L173" s="43"/>
      <c r="M173" s="234"/>
      <c r="N173" s="235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147</v>
      </c>
      <c r="AU173" s="16" t="s">
        <v>90</v>
      </c>
    </row>
    <row r="174" s="13" customFormat="1">
      <c r="A174" s="13"/>
      <c r="B174" s="247"/>
      <c r="C174" s="248"/>
      <c r="D174" s="236" t="s">
        <v>262</v>
      </c>
      <c r="E174" s="249" t="s">
        <v>1</v>
      </c>
      <c r="F174" s="250" t="s">
        <v>484</v>
      </c>
      <c r="G174" s="248"/>
      <c r="H174" s="251">
        <v>0.042999999999999997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7" t="s">
        <v>262</v>
      </c>
      <c r="AU174" s="257" t="s">
        <v>90</v>
      </c>
      <c r="AV174" s="13" t="s">
        <v>90</v>
      </c>
      <c r="AW174" s="13" t="s">
        <v>33</v>
      </c>
      <c r="AX174" s="13" t="s">
        <v>88</v>
      </c>
      <c r="AY174" s="257" t="s">
        <v>139</v>
      </c>
    </row>
    <row r="175" s="2" customFormat="1" ht="16.5" customHeight="1">
      <c r="A175" s="37"/>
      <c r="B175" s="38"/>
      <c r="C175" s="218" t="s">
        <v>227</v>
      </c>
      <c r="D175" s="218" t="s">
        <v>140</v>
      </c>
      <c r="E175" s="219" t="s">
        <v>485</v>
      </c>
      <c r="F175" s="220" t="s">
        <v>486</v>
      </c>
      <c r="G175" s="221" t="s">
        <v>258</v>
      </c>
      <c r="H175" s="222">
        <v>0.40000000000000002</v>
      </c>
      <c r="I175" s="223"/>
      <c r="J175" s="224">
        <f>ROUND(I175*H175,2)</f>
        <v>0</v>
      </c>
      <c r="K175" s="220" t="s">
        <v>1</v>
      </c>
      <c r="L175" s="43"/>
      <c r="M175" s="225" t="s">
        <v>1</v>
      </c>
      <c r="N175" s="226" t="s">
        <v>45</v>
      </c>
      <c r="O175" s="90"/>
      <c r="P175" s="227">
        <f>O175*H175</f>
        <v>0</v>
      </c>
      <c r="Q175" s="227">
        <v>2.1600000000000001</v>
      </c>
      <c r="R175" s="227">
        <f>Q175*H175</f>
        <v>0.8640000000000001</v>
      </c>
      <c r="S175" s="227">
        <v>0</v>
      </c>
      <c r="T175" s="22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9" t="s">
        <v>159</v>
      </c>
      <c r="AT175" s="229" t="s">
        <v>140</v>
      </c>
      <c r="AU175" s="229" t="s">
        <v>90</v>
      </c>
      <c r="AY175" s="16" t="s">
        <v>139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6" t="s">
        <v>88</v>
      </c>
      <c r="BK175" s="230">
        <f>ROUND(I175*H175,2)</f>
        <v>0</v>
      </c>
      <c r="BL175" s="16" t="s">
        <v>159</v>
      </c>
      <c r="BM175" s="229" t="s">
        <v>487</v>
      </c>
    </row>
    <row r="176" s="2" customFormat="1">
      <c r="A176" s="37"/>
      <c r="B176" s="38"/>
      <c r="C176" s="39"/>
      <c r="D176" s="236" t="s">
        <v>149</v>
      </c>
      <c r="E176" s="39"/>
      <c r="F176" s="237" t="s">
        <v>488</v>
      </c>
      <c r="G176" s="39"/>
      <c r="H176" s="39"/>
      <c r="I176" s="233"/>
      <c r="J176" s="39"/>
      <c r="K176" s="39"/>
      <c r="L176" s="43"/>
      <c r="M176" s="234"/>
      <c r="N176" s="235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149</v>
      </c>
      <c r="AU176" s="16" t="s">
        <v>90</v>
      </c>
    </row>
    <row r="177" s="2" customFormat="1" ht="24.15" customHeight="1">
      <c r="A177" s="37"/>
      <c r="B177" s="38"/>
      <c r="C177" s="218" t="s">
        <v>232</v>
      </c>
      <c r="D177" s="218" t="s">
        <v>140</v>
      </c>
      <c r="E177" s="219" t="s">
        <v>489</v>
      </c>
      <c r="F177" s="220" t="s">
        <v>490</v>
      </c>
      <c r="G177" s="221" t="s">
        <v>285</v>
      </c>
      <c r="H177" s="222">
        <v>5.2000000000000002</v>
      </c>
      <c r="I177" s="223"/>
      <c r="J177" s="224">
        <f>ROUND(I177*H177,2)</f>
        <v>0</v>
      </c>
      <c r="K177" s="220" t="s">
        <v>144</v>
      </c>
      <c r="L177" s="43"/>
      <c r="M177" s="225" t="s">
        <v>1</v>
      </c>
      <c r="N177" s="226" t="s">
        <v>45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159</v>
      </c>
      <c r="AT177" s="229" t="s">
        <v>140</v>
      </c>
      <c r="AU177" s="229" t="s">
        <v>90</v>
      </c>
      <c r="AY177" s="16" t="s">
        <v>139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88</v>
      </c>
      <c r="BK177" s="230">
        <f>ROUND(I177*H177,2)</f>
        <v>0</v>
      </c>
      <c r="BL177" s="16" t="s">
        <v>159</v>
      </c>
      <c r="BM177" s="229" t="s">
        <v>491</v>
      </c>
    </row>
    <row r="178" s="2" customFormat="1">
      <c r="A178" s="37"/>
      <c r="B178" s="38"/>
      <c r="C178" s="39"/>
      <c r="D178" s="231" t="s">
        <v>147</v>
      </c>
      <c r="E178" s="39"/>
      <c r="F178" s="232" t="s">
        <v>492</v>
      </c>
      <c r="G178" s="39"/>
      <c r="H178" s="39"/>
      <c r="I178" s="233"/>
      <c r="J178" s="39"/>
      <c r="K178" s="39"/>
      <c r="L178" s="43"/>
      <c r="M178" s="234"/>
      <c r="N178" s="235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147</v>
      </c>
      <c r="AU178" s="16" t="s">
        <v>90</v>
      </c>
    </row>
    <row r="179" s="2" customFormat="1" ht="24.15" customHeight="1">
      <c r="A179" s="37"/>
      <c r="B179" s="38"/>
      <c r="C179" s="218" t="s">
        <v>238</v>
      </c>
      <c r="D179" s="218" t="s">
        <v>140</v>
      </c>
      <c r="E179" s="219" t="s">
        <v>493</v>
      </c>
      <c r="F179" s="220" t="s">
        <v>494</v>
      </c>
      <c r="G179" s="221" t="s">
        <v>258</v>
      </c>
      <c r="H179" s="222">
        <v>2.3999999999999999</v>
      </c>
      <c r="I179" s="223"/>
      <c r="J179" s="224">
        <f>ROUND(I179*H179,2)</f>
        <v>0</v>
      </c>
      <c r="K179" s="220" t="s">
        <v>1</v>
      </c>
      <c r="L179" s="43"/>
      <c r="M179" s="225" t="s">
        <v>1</v>
      </c>
      <c r="N179" s="226" t="s">
        <v>45</v>
      </c>
      <c r="O179" s="90"/>
      <c r="P179" s="227">
        <f>O179*H179</f>
        <v>0</v>
      </c>
      <c r="Q179" s="227">
        <v>2.0032199999999998</v>
      </c>
      <c r="R179" s="227">
        <f>Q179*H179</f>
        <v>4.8077279999999991</v>
      </c>
      <c r="S179" s="227">
        <v>0</v>
      </c>
      <c r="T179" s="22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9" t="s">
        <v>159</v>
      </c>
      <c r="AT179" s="229" t="s">
        <v>140</v>
      </c>
      <c r="AU179" s="229" t="s">
        <v>90</v>
      </c>
      <c r="AY179" s="16" t="s">
        <v>139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6" t="s">
        <v>88</v>
      </c>
      <c r="BK179" s="230">
        <f>ROUND(I179*H179,2)</f>
        <v>0</v>
      </c>
      <c r="BL179" s="16" t="s">
        <v>159</v>
      </c>
      <c r="BM179" s="229" t="s">
        <v>495</v>
      </c>
    </row>
    <row r="180" s="2" customFormat="1">
      <c r="A180" s="37"/>
      <c r="B180" s="38"/>
      <c r="C180" s="39"/>
      <c r="D180" s="236" t="s">
        <v>149</v>
      </c>
      <c r="E180" s="39"/>
      <c r="F180" s="237" t="s">
        <v>496</v>
      </c>
      <c r="G180" s="39"/>
      <c r="H180" s="39"/>
      <c r="I180" s="233"/>
      <c r="J180" s="39"/>
      <c r="K180" s="39"/>
      <c r="L180" s="43"/>
      <c r="M180" s="234"/>
      <c r="N180" s="235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149</v>
      </c>
      <c r="AU180" s="16" t="s">
        <v>90</v>
      </c>
    </row>
    <row r="181" s="2" customFormat="1" ht="24.15" customHeight="1">
      <c r="A181" s="37"/>
      <c r="B181" s="38"/>
      <c r="C181" s="218" t="s">
        <v>376</v>
      </c>
      <c r="D181" s="218" t="s">
        <v>140</v>
      </c>
      <c r="E181" s="219" t="s">
        <v>497</v>
      </c>
      <c r="F181" s="220" t="s">
        <v>498</v>
      </c>
      <c r="G181" s="221" t="s">
        <v>258</v>
      </c>
      <c r="H181" s="222">
        <v>1.4099999999999999</v>
      </c>
      <c r="I181" s="223"/>
      <c r="J181" s="224">
        <f>ROUND(I181*H181,2)</f>
        <v>0</v>
      </c>
      <c r="K181" s="220" t="s">
        <v>144</v>
      </c>
      <c r="L181" s="43"/>
      <c r="M181" s="225" t="s">
        <v>1</v>
      </c>
      <c r="N181" s="226" t="s">
        <v>45</v>
      </c>
      <c r="O181" s="90"/>
      <c r="P181" s="227">
        <f>O181*H181</f>
        <v>0</v>
      </c>
      <c r="Q181" s="227">
        <v>2.0327999999999999</v>
      </c>
      <c r="R181" s="227">
        <f>Q181*H181</f>
        <v>2.8662479999999997</v>
      </c>
      <c r="S181" s="227">
        <v>0</v>
      </c>
      <c r="T181" s="22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9" t="s">
        <v>159</v>
      </c>
      <c r="AT181" s="229" t="s">
        <v>140</v>
      </c>
      <c r="AU181" s="229" t="s">
        <v>90</v>
      </c>
      <c r="AY181" s="16" t="s">
        <v>139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6" t="s">
        <v>88</v>
      </c>
      <c r="BK181" s="230">
        <f>ROUND(I181*H181,2)</f>
        <v>0</v>
      </c>
      <c r="BL181" s="16" t="s">
        <v>159</v>
      </c>
      <c r="BM181" s="229" t="s">
        <v>499</v>
      </c>
    </row>
    <row r="182" s="2" customFormat="1">
      <c r="A182" s="37"/>
      <c r="B182" s="38"/>
      <c r="C182" s="39"/>
      <c r="D182" s="231" t="s">
        <v>147</v>
      </c>
      <c r="E182" s="39"/>
      <c r="F182" s="232" t="s">
        <v>500</v>
      </c>
      <c r="G182" s="39"/>
      <c r="H182" s="39"/>
      <c r="I182" s="233"/>
      <c r="J182" s="39"/>
      <c r="K182" s="39"/>
      <c r="L182" s="43"/>
      <c r="M182" s="234"/>
      <c r="N182" s="235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147</v>
      </c>
      <c r="AU182" s="16" t="s">
        <v>90</v>
      </c>
    </row>
    <row r="183" s="2" customFormat="1">
      <c r="A183" s="37"/>
      <c r="B183" s="38"/>
      <c r="C183" s="39"/>
      <c r="D183" s="236" t="s">
        <v>149</v>
      </c>
      <c r="E183" s="39"/>
      <c r="F183" s="237" t="s">
        <v>501</v>
      </c>
      <c r="G183" s="39"/>
      <c r="H183" s="39"/>
      <c r="I183" s="233"/>
      <c r="J183" s="39"/>
      <c r="K183" s="39"/>
      <c r="L183" s="43"/>
      <c r="M183" s="234"/>
      <c r="N183" s="23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149</v>
      </c>
      <c r="AU183" s="16" t="s">
        <v>90</v>
      </c>
    </row>
    <row r="184" s="2" customFormat="1" ht="37.8" customHeight="1">
      <c r="A184" s="37"/>
      <c r="B184" s="38"/>
      <c r="C184" s="218" t="s">
        <v>7</v>
      </c>
      <c r="D184" s="218" t="s">
        <v>140</v>
      </c>
      <c r="E184" s="219" t="s">
        <v>502</v>
      </c>
      <c r="F184" s="220" t="s">
        <v>503</v>
      </c>
      <c r="G184" s="221" t="s">
        <v>258</v>
      </c>
      <c r="H184" s="222">
        <v>23.84</v>
      </c>
      <c r="I184" s="223"/>
      <c r="J184" s="224">
        <f>ROUND(I184*H184,2)</f>
        <v>0</v>
      </c>
      <c r="K184" s="220" t="s">
        <v>144</v>
      </c>
      <c r="L184" s="43"/>
      <c r="M184" s="225" t="s">
        <v>1</v>
      </c>
      <c r="N184" s="226" t="s">
        <v>45</v>
      </c>
      <c r="O184" s="90"/>
      <c r="P184" s="227">
        <f>O184*H184</f>
        <v>0</v>
      </c>
      <c r="Q184" s="227">
        <v>1.8480000000000001</v>
      </c>
      <c r="R184" s="227">
        <f>Q184*H184</f>
        <v>44.056319999999999</v>
      </c>
      <c r="S184" s="227">
        <v>0</v>
      </c>
      <c r="T184" s="22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9" t="s">
        <v>159</v>
      </c>
      <c r="AT184" s="229" t="s">
        <v>140</v>
      </c>
      <c r="AU184" s="229" t="s">
        <v>90</v>
      </c>
      <c r="AY184" s="16" t="s">
        <v>139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88</v>
      </c>
      <c r="BK184" s="230">
        <f>ROUND(I184*H184,2)</f>
        <v>0</v>
      </c>
      <c r="BL184" s="16" t="s">
        <v>159</v>
      </c>
      <c r="BM184" s="229" t="s">
        <v>504</v>
      </c>
    </row>
    <row r="185" s="2" customFormat="1">
      <c r="A185" s="37"/>
      <c r="B185" s="38"/>
      <c r="C185" s="39"/>
      <c r="D185" s="231" t="s">
        <v>147</v>
      </c>
      <c r="E185" s="39"/>
      <c r="F185" s="232" t="s">
        <v>505</v>
      </c>
      <c r="G185" s="39"/>
      <c r="H185" s="39"/>
      <c r="I185" s="233"/>
      <c r="J185" s="39"/>
      <c r="K185" s="39"/>
      <c r="L185" s="43"/>
      <c r="M185" s="234"/>
      <c r="N185" s="23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147</v>
      </c>
      <c r="AU185" s="16" t="s">
        <v>90</v>
      </c>
    </row>
    <row r="186" s="2" customFormat="1">
      <c r="A186" s="37"/>
      <c r="B186" s="38"/>
      <c r="C186" s="39"/>
      <c r="D186" s="236" t="s">
        <v>149</v>
      </c>
      <c r="E186" s="39"/>
      <c r="F186" s="237" t="s">
        <v>506</v>
      </c>
      <c r="G186" s="39"/>
      <c r="H186" s="39"/>
      <c r="I186" s="233"/>
      <c r="J186" s="39"/>
      <c r="K186" s="39"/>
      <c r="L186" s="43"/>
      <c r="M186" s="234"/>
      <c r="N186" s="235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149</v>
      </c>
      <c r="AU186" s="16" t="s">
        <v>90</v>
      </c>
    </row>
    <row r="187" s="2" customFormat="1" ht="16.5" customHeight="1">
      <c r="A187" s="37"/>
      <c r="B187" s="38"/>
      <c r="C187" s="218" t="s">
        <v>386</v>
      </c>
      <c r="D187" s="218" t="s">
        <v>140</v>
      </c>
      <c r="E187" s="219" t="s">
        <v>507</v>
      </c>
      <c r="F187" s="220" t="s">
        <v>508</v>
      </c>
      <c r="G187" s="221" t="s">
        <v>310</v>
      </c>
      <c r="H187" s="222">
        <v>5</v>
      </c>
      <c r="I187" s="223"/>
      <c r="J187" s="224">
        <f>ROUND(I187*H187,2)</f>
        <v>0</v>
      </c>
      <c r="K187" s="220" t="s">
        <v>1</v>
      </c>
      <c r="L187" s="43"/>
      <c r="M187" s="225" t="s">
        <v>1</v>
      </c>
      <c r="N187" s="226" t="s">
        <v>45</v>
      </c>
      <c r="O187" s="90"/>
      <c r="P187" s="227">
        <f>O187*H187</f>
        <v>0</v>
      </c>
      <c r="Q187" s="227">
        <v>4.0000000000000003E-05</v>
      </c>
      <c r="R187" s="227">
        <f>Q187*H187</f>
        <v>0.00020000000000000001</v>
      </c>
      <c r="S187" s="227">
        <v>0</v>
      </c>
      <c r="T187" s="22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9" t="s">
        <v>159</v>
      </c>
      <c r="AT187" s="229" t="s">
        <v>140</v>
      </c>
      <c r="AU187" s="229" t="s">
        <v>90</v>
      </c>
      <c r="AY187" s="16" t="s">
        <v>139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6" t="s">
        <v>88</v>
      </c>
      <c r="BK187" s="230">
        <f>ROUND(I187*H187,2)</f>
        <v>0</v>
      </c>
      <c r="BL187" s="16" t="s">
        <v>159</v>
      </c>
      <c r="BM187" s="229" t="s">
        <v>509</v>
      </c>
    </row>
    <row r="188" s="2" customFormat="1">
      <c r="A188" s="37"/>
      <c r="B188" s="38"/>
      <c r="C188" s="39"/>
      <c r="D188" s="236" t="s">
        <v>149</v>
      </c>
      <c r="E188" s="39"/>
      <c r="F188" s="237" t="s">
        <v>510</v>
      </c>
      <c r="G188" s="39"/>
      <c r="H188" s="39"/>
      <c r="I188" s="233"/>
      <c r="J188" s="39"/>
      <c r="K188" s="39"/>
      <c r="L188" s="43"/>
      <c r="M188" s="234"/>
      <c r="N188" s="235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149</v>
      </c>
      <c r="AU188" s="16" t="s">
        <v>90</v>
      </c>
    </row>
    <row r="189" s="11" customFormat="1" ht="25.92" customHeight="1">
      <c r="A189" s="11"/>
      <c r="B189" s="204"/>
      <c r="C189" s="205"/>
      <c r="D189" s="206" t="s">
        <v>79</v>
      </c>
      <c r="E189" s="207" t="s">
        <v>392</v>
      </c>
      <c r="F189" s="207" t="s">
        <v>393</v>
      </c>
      <c r="G189" s="205"/>
      <c r="H189" s="205"/>
      <c r="I189" s="208"/>
      <c r="J189" s="209">
        <f>BK189</f>
        <v>0</v>
      </c>
      <c r="K189" s="205"/>
      <c r="L189" s="210"/>
      <c r="M189" s="211"/>
      <c r="N189" s="212"/>
      <c r="O189" s="212"/>
      <c r="P189" s="213">
        <f>SUM(P190:P209)</f>
        <v>0</v>
      </c>
      <c r="Q189" s="212"/>
      <c r="R189" s="213">
        <f>SUM(R190:R209)</f>
        <v>0</v>
      </c>
      <c r="S189" s="212"/>
      <c r="T189" s="214">
        <f>SUM(T190:T209)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215" t="s">
        <v>88</v>
      </c>
      <c r="AT189" s="216" t="s">
        <v>79</v>
      </c>
      <c r="AU189" s="216" t="s">
        <v>80</v>
      </c>
      <c r="AY189" s="215" t="s">
        <v>139</v>
      </c>
      <c r="BK189" s="217">
        <f>SUM(BK190:BK209)</f>
        <v>0</v>
      </c>
    </row>
    <row r="190" s="2" customFormat="1" ht="24.15" customHeight="1">
      <c r="A190" s="37"/>
      <c r="B190" s="38"/>
      <c r="C190" s="218" t="s">
        <v>394</v>
      </c>
      <c r="D190" s="218" t="s">
        <v>140</v>
      </c>
      <c r="E190" s="219" t="s">
        <v>511</v>
      </c>
      <c r="F190" s="220" t="s">
        <v>512</v>
      </c>
      <c r="G190" s="221" t="s">
        <v>258</v>
      </c>
      <c r="H190" s="222">
        <v>1899.6500000000001</v>
      </c>
      <c r="I190" s="223"/>
      <c r="J190" s="224">
        <f>ROUND(I190*H190,2)</f>
        <v>0</v>
      </c>
      <c r="K190" s="220" t="s">
        <v>144</v>
      </c>
      <c r="L190" s="43"/>
      <c r="M190" s="225" t="s">
        <v>1</v>
      </c>
      <c r="N190" s="226" t="s">
        <v>45</v>
      </c>
      <c r="O190" s="90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9" t="s">
        <v>159</v>
      </c>
      <c r="AT190" s="229" t="s">
        <v>140</v>
      </c>
      <c r="AU190" s="229" t="s">
        <v>88</v>
      </c>
      <c r="AY190" s="16" t="s">
        <v>139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6" t="s">
        <v>88</v>
      </c>
      <c r="BK190" s="230">
        <f>ROUND(I190*H190,2)</f>
        <v>0</v>
      </c>
      <c r="BL190" s="16" t="s">
        <v>159</v>
      </c>
      <c r="BM190" s="229" t="s">
        <v>513</v>
      </c>
    </row>
    <row r="191" s="2" customFormat="1">
      <c r="A191" s="37"/>
      <c r="B191" s="38"/>
      <c r="C191" s="39"/>
      <c r="D191" s="231" t="s">
        <v>147</v>
      </c>
      <c r="E191" s="39"/>
      <c r="F191" s="232" t="s">
        <v>514</v>
      </c>
      <c r="G191" s="39"/>
      <c r="H191" s="39"/>
      <c r="I191" s="233"/>
      <c r="J191" s="39"/>
      <c r="K191" s="39"/>
      <c r="L191" s="43"/>
      <c r="M191" s="234"/>
      <c r="N191" s="235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147</v>
      </c>
      <c r="AU191" s="16" t="s">
        <v>88</v>
      </c>
    </row>
    <row r="192" s="2" customFormat="1">
      <c r="A192" s="37"/>
      <c r="B192" s="38"/>
      <c r="C192" s="39"/>
      <c r="D192" s="236" t="s">
        <v>149</v>
      </c>
      <c r="E192" s="39"/>
      <c r="F192" s="237" t="s">
        <v>515</v>
      </c>
      <c r="G192" s="39"/>
      <c r="H192" s="39"/>
      <c r="I192" s="233"/>
      <c r="J192" s="39"/>
      <c r="K192" s="39"/>
      <c r="L192" s="43"/>
      <c r="M192" s="234"/>
      <c r="N192" s="235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149</v>
      </c>
      <c r="AU192" s="16" t="s">
        <v>88</v>
      </c>
    </row>
    <row r="193" s="13" customFormat="1">
      <c r="A193" s="13"/>
      <c r="B193" s="247"/>
      <c r="C193" s="248"/>
      <c r="D193" s="236" t="s">
        <v>262</v>
      </c>
      <c r="E193" s="249" t="s">
        <v>1</v>
      </c>
      <c r="F193" s="250" t="s">
        <v>516</v>
      </c>
      <c r="G193" s="248"/>
      <c r="H193" s="251">
        <v>339.25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262</v>
      </c>
      <c r="AU193" s="257" t="s">
        <v>88</v>
      </c>
      <c r="AV193" s="13" t="s">
        <v>90</v>
      </c>
      <c r="AW193" s="13" t="s">
        <v>33</v>
      </c>
      <c r="AX193" s="13" t="s">
        <v>80</v>
      </c>
      <c r="AY193" s="257" t="s">
        <v>139</v>
      </c>
    </row>
    <row r="194" s="13" customFormat="1">
      <c r="A194" s="13"/>
      <c r="B194" s="247"/>
      <c r="C194" s="248"/>
      <c r="D194" s="236" t="s">
        <v>262</v>
      </c>
      <c r="E194" s="249" t="s">
        <v>1</v>
      </c>
      <c r="F194" s="250" t="s">
        <v>517</v>
      </c>
      <c r="G194" s="248"/>
      <c r="H194" s="251">
        <v>936.79999999999995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7" t="s">
        <v>262</v>
      </c>
      <c r="AU194" s="257" t="s">
        <v>88</v>
      </c>
      <c r="AV194" s="13" t="s">
        <v>90</v>
      </c>
      <c r="AW194" s="13" t="s">
        <v>33</v>
      </c>
      <c r="AX194" s="13" t="s">
        <v>80</v>
      </c>
      <c r="AY194" s="257" t="s">
        <v>139</v>
      </c>
    </row>
    <row r="195" s="13" customFormat="1">
      <c r="A195" s="13"/>
      <c r="B195" s="247"/>
      <c r="C195" s="248"/>
      <c r="D195" s="236" t="s">
        <v>262</v>
      </c>
      <c r="E195" s="249" t="s">
        <v>1</v>
      </c>
      <c r="F195" s="250" t="s">
        <v>518</v>
      </c>
      <c r="G195" s="248"/>
      <c r="H195" s="251">
        <v>623.60000000000002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262</v>
      </c>
      <c r="AU195" s="257" t="s">
        <v>88</v>
      </c>
      <c r="AV195" s="13" t="s">
        <v>90</v>
      </c>
      <c r="AW195" s="13" t="s">
        <v>33</v>
      </c>
      <c r="AX195" s="13" t="s">
        <v>80</v>
      </c>
      <c r="AY195" s="257" t="s">
        <v>139</v>
      </c>
    </row>
    <row r="196" s="14" customFormat="1">
      <c r="A196" s="14"/>
      <c r="B196" s="260"/>
      <c r="C196" s="261"/>
      <c r="D196" s="236" t="s">
        <v>262</v>
      </c>
      <c r="E196" s="262" t="s">
        <v>1</v>
      </c>
      <c r="F196" s="263" t="s">
        <v>307</v>
      </c>
      <c r="G196" s="261"/>
      <c r="H196" s="264">
        <v>1899.6500000000001</v>
      </c>
      <c r="I196" s="265"/>
      <c r="J196" s="261"/>
      <c r="K196" s="261"/>
      <c r="L196" s="266"/>
      <c r="M196" s="267"/>
      <c r="N196" s="268"/>
      <c r="O196" s="268"/>
      <c r="P196" s="268"/>
      <c r="Q196" s="268"/>
      <c r="R196" s="268"/>
      <c r="S196" s="268"/>
      <c r="T196" s="26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0" t="s">
        <v>262</v>
      </c>
      <c r="AU196" s="270" t="s">
        <v>88</v>
      </c>
      <c r="AV196" s="14" t="s">
        <v>159</v>
      </c>
      <c r="AW196" s="14" t="s">
        <v>33</v>
      </c>
      <c r="AX196" s="14" t="s">
        <v>88</v>
      </c>
      <c r="AY196" s="270" t="s">
        <v>139</v>
      </c>
    </row>
    <row r="197" s="2" customFormat="1" ht="37.8" customHeight="1">
      <c r="A197" s="37"/>
      <c r="B197" s="38"/>
      <c r="C197" s="218" t="s">
        <v>400</v>
      </c>
      <c r="D197" s="218" t="s">
        <v>140</v>
      </c>
      <c r="E197" s="219" t="s">
        <v>519</v>
      </c>
      <c r="F197" s="220" t="s">
        <v>520</v>
      </c>
      <c r="G197" s="221" t="s">
        <v>258</v>
      </c>
      <c r="H197" s="222">
        <v>962.95000000000005</v>
      </c>
      <c r="I197" s="223"/>
      <c r="J197" s="224">
        <f>ROUND(I197*H197,2)</f>
        <v>0</v>
      </c>
      <c r="K197" s="220" t="s">
        <v>144</v>
      </c>
      <c r="L197" s="43"/>
      <c r="M197" s="225" t="s">
        <v>1</v>
      </c>
      <c r="N197" s="226" t="s">
        <v>45</v>
      </c>
      <c r="O197" s="90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9" t="s">
        <v>159</v>
      </c>
      <c r="AT197" s="229" t="s">
        <v>140</v>
      </c>
      <c r="AU197" s="229" t="s">
        <v>88</v>
      </c>
      <c r="AY197" s="16" t="s">
        <v>139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6" t="s">
        <v>88</v>
      </c>
      <c r="BK197" s="230">
        <f>ROUND(I197*H197,2)</f>
        <v>0</v>
      </c>
      <c r="BL197" s="16" t="s">
        <v>159</v>
      </c>
      <c r="BM197" s="229" t="s">
        <v>521</v>
      </c>
    </row>
    <row r="198" s="2" customFormat="1">
      <c r="A198" s="37"/>
      <c r="B198" s="38"/>
      <c r="C198" s="39"/>
      <c r="D198" s="231" t="s">
        <v>147</v>
      </c>
      <c r="E198" s="39"/>
      <c r="F198" s="232" t="s">
        <v>522</v>
      </c>
      <c r="G198" s="39"/>
      <c r="H198" s="39"/>
      <c r="I198" s="233"/>
      <c r="J198" s="39"/>
      <c r="K198" s="39"/>
      <c r="L198" s="43"/>
      <c r="M198" s="234"/>
      <c r="N198" s="235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147</v>
      </c>
      <c r="AU198" s="16" t="s">
        <v>88</v>
      </c>
    </row>
    <row r="199" s="2" customFormat="1">
      <c r="A199" s="37"/>
      <c r="B199" s="38"/>
      <c r="C199" s="39"/>
      <c r="D199" s="236" t="s">
        <v>149</v>
      </c>
      <c r="E199" s="39"/>
      <c r="F199" s="237" t="s">
        <v>523</v>
      </c>
      <c r="G199" s="39"/>
      <c r="H199" s="39"/>
      <c r="I199" s="233"/>
      <c r="J199" s="39"/>
      <c r="K199" s="39"/>
      <c r="L199" s="43"/>
      <c r="M199" s="234"/>
      <c r="N199" s="235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149</v>
      </c>
      <c r="AU199" s="16" t="s">
        <v>88</v>
      </c>
    </row>
    <row r="200" s="13" customFormat="1">
      <c r="A200" s="13"/>
      <c r="B200" s="247"/>
      <c r="C200" s="248"/>
      <c r="D200" s="236" t="s">
        <v>262</v>
      </c>
      <c r="E200" s="249" t="s">
        <v>1</v>
      </c>
      <c r="F200" s="250" t="s">
        <v>516</v>
      </c>
      <c r="G200" s="248"/>
      <c r="H200" s="251">
        <v>339.25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7" t="s">
        <v>262</v>
      </c>
      <c r="AU200" s="257" t="s">
        <v>88</v>
      </c>
      <c r="AV200" s="13" t="s">
        <v>90</v>
      </c>
      <c r="AW200" s="13" t="s">
        <v>33</v>
      </c>
      <c r="AX200" s="13" t="s">
        <v>80</v>
      </c>
      <c r="AY200" s="257" t="s">
        <v>139</v>
      </c>
    </row>
    <row r="201" s="13" customFormat="1">
      <c r="A201" s="13"/>
      <c r="B201" s="247"/>
      <c r="C201" s="248"/>
      <c r="D201" s="236" t="s">
        <v>262</v>
      </c>
      <c r="E201" s="249" t="s">
        <v>1</v>
      </c>
      <c r="F201" s="250" t="s">
        <v>524</v>
      </c>
      <c r="G201" s="248"/>
      <c r="H201" s="251">
        <v>623.70000000000005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7" t="s">
        <v>262</v>
      </c>
      <c r="AU201" s="257" t="s">
        <v>88</v>
      </c>
      <c r="AV201" s="13" t="s">
        <v>90</v>
      </c>
      <c r="AW201" s="13" t="s">
        <v>33</v>
      </c>
      <c r="AX201" s="13" t="s">
        <v>80</v>
      </c>
      <c r="AY201" s="257" t="s">
        <v>139</v>
      </c>
    </row>
    <row r="202" s="14" customFormat="1">
      <c r="A202" s="14"/>
      <c r="B202" s="260"/>
      <c r="C202" s="261"/>
      <c r="D202" s="236" t="s">
        <v>262</v>
      </c>
      <c r="E202" s="262" t="s">
        <v>1</v>
      </c>
      <c r="F202" s="263" t="s">
        <v>307</v>
      </c>
      <c r="G202" s="261"/>
      <c r="H202" s="264">
        <v>962.95000000000005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0" t="s">
        <v>262</v>
      </c>
      <c r="AU202" s="270" t="s">
        <v>88</v>
      </c>
      <c r="AV202" s="14" t="s">
        <v>159</v>
      </c>
      <c r="AW202" s="14" t="s">
        <v>33</v>
      </c>
      <c r="AX202" s="14" t="s">
        <v>88</v>
      </c>
      <c r="AY202" s="270" t="s">
        <v>139</v>
      </c>
    </row>
    <row r="203" s="2" customFormat="1" ht="37.8" customHeight="1">
      <c r="A203" s="37"/>
      <c r="B203" s="38"/>
      <c r="C203" s="218" t="s">
        <v>525</v>
      </c>
      <c r="D203" s="218" t="s">
        <v>140</v>
      </c>
      <c r="E203" s="219" t="s">
        <v>526</v>
      </c>
      <c r="F203" s="220" t="s">
        <v>527</v>
      </c>
      <c r="G203" s="221" t="s">
        <v>258</v>
      </c>
      <c r="H203" s="222">
        <v>960.16999999999996</v>
      </c>
      <c r="I203" s="223"/>
      <c r="J203" s="224">
        <f>ROUND(I203*H203,2)</f>
        <v>0</v>
      </c>
      <c r="K203" s="220" t="s">
        <v>144</v>
      </c>
      <c r="L203" s="43"/>
      <c r="M203" s="225" t="s">
        <v>1</v>
      </c>
      <c r="N203" s="226" t="s">
        <v>45</v>
      </c>
      <c r="O203" s="90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9" t="s">
        <v>159</v>
      </c>
      <c r="AT203" s="229" t="s">
        <v>140</v>
      </c>
      <c r="AU203" s="229" t="s">
        <v>88</v>
      </c>
      <c r="AY203" s="16" t="s">
        <v>139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6" t="s">
        <v>88</v>
      </c>
      <c r="BK203" s="230">
        <f>ROUND(I203*H203,2)</f>
        <v>0</v>
      </c>
      <c r="BL203" s="16" t="s">
        <v>159</v>
      </c>
      <c r="BM203" s="229" t="s">
        <v>528</v>
      </c>
    </row>
    <row r="204" s="2" customFormat="1">
      <c r="A204" s="37"/>
      <c r="B204" s="38"/>
      <c r="C204" s="39"/>
      <c r="D204" s="231" t="s">
        <v>147</v>
      </c>
      <c r="E204" s="39"/>
      <c r="F204" s="232" t="s">
        <v>529</v>
      </c>
      <c r="G204" s="39"/>
      <c r="H204" s="39"/>
      <c r="I204" s="233"/>
      <c r="J204" s="39"/>
      <c r="K204" s="39"/>
      <c r="L204" s="43"/>
      <c r="M204" s="234"/>
      <c r="N204" s="235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147</v>
      </c>
      <c r="AU204" s="16" t="s">
        <v>88</v>
      </c>
    </row>
    <row r="205" s="2" customFormat="1">
      <c r="A205" s="37"/>
      <c r="B205" s="38"/>
      <c r="C205" s="39"/>
      <c r="D205" s="236" t="s">
        <v>149</v>
      </c>
      <c r="E205" s="39"/>
      <c r="F205" s="237" t="s">
        <v>530</v>
      </c>
      <c r="G205" s="39"/>
      <c r="H205" s="39"/>
      <c r="I205" s="233"/>
      <c r="J205" s="39"/>
      <c r="K205" s="39"/>
      <c r="L205" s="43"/>
      <c r="M205" s="234"/>
      <c r="N205" s="235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149</v>
      </c>
      <c r="AU205" s="16" t="s">
        <v>88</v>
      </c>
    </row>
    <row r="206" s="13" customFormat="1">
      <c r="A206" s="13"/>
      <c r="B206" s="247"/>
      <c r="C206" s="248"/>
      <c r="D206" s="236" t="s">
        <v>262</v>
      </c>
      <c r="E206" s="249" t="s">
        <v>1</v>
      </c>
      <c r="F206" s="250" t="s">
        <v>531</v>
      </c>
      <c r="G206" s="248"/>
      <c r="H206" s="251">
        <v>960.16999999999996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7" t="s">
        <v>262</v>
      </c>
      <c r="AU206" s="257" t="s">
        <v>88</v>
      </c>
      <c r="AV206" s="13" t="s">
        <v>90</v>
      </c>
      <c r="AW206" s="13" t="s">
        <v>33</v>
      </c>
      <c r="AX206" s="13" t="s">
        <v>80</v>
      </c>
      <c r="AY206" s="257" t="s">
        <v>139</v>
      </c>
    </row>
    <row r="207" s="14" customFormat="1">
      <c r="A207" s="14"/>
      <c r="B207" s="260"/>
      <c r="C207" s="261"/>
      <c r="D207" s="236" t="s">
        <v>262</v>
      </c>
      <c r="E207" s="262" t="s">
        <v>1</v>
      </c>
      <c r="F207" s="263" t="s">
        <v>307</v>
      </c>
      <c r="G207" s="261"/>
      <c r="H207" s="264">
        <v>960.16999999999996</v>
      </c>
      <c r="I207" s="265"/>
      <c r="J207" s="261"/>
      <c r="K207" s="261"/>
      <c r="L207" s="266"/>
      <c r="M207" s="267"/>
      <c r="N207" s="268"/>
      <c r="O207" s="268"/>
      <c r="P207" s="268"/>
      <c r="Q207" s="268"/>
      <c r="R207" s="268"/>
      <c r="S207" s="268"/>
      <c r="T207" s="26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0" t="s">
        <v>262</v>
      </c>
      <c r="AU207" s="270" t="s">
        <v>88</v>
      </c>
      <c r="AV207" s="14" t="s">
        <v>159</v>
      </c>
      <c r="AW207" s="14" t="s">
        <v>33</v>
      </c>
      <c r="AX207" s="14" t="s">
        <v>88</v>
      </c>
      <c r="AY207" s="270" t="s">
        <v>139</v>
      </c>
    </row>
    <row r="208" s="2" customFormat="1" ht="16.5" customHeight="1">
      <c r="A208" s="37"/>
      <c r="B208" s="38"/>
      <c r="C208" s="218" t="s">
        <v>532</v>
      </c>
      <c r="D208" s="218" t="s">
        <v>140</v>
      </c>
      <c r="E208" s="219" t="s">
        <v>395</v>
      </c>
      <c r="F208" s="220" t="s">
        <v>396</v>
      </c>
      <c r="G208" s="221" t="s">
        <v>358</v>
      </c>
      <c r="H208" s="222">
        <v>52.709000000000003</v>
      </c>
      <c r="I208" s="223"/>
      <c r="J208" s="224">
        <f>ROUND(I208*H208,2)</f>
        <v>0</v>
      </c>
      <c r="K208" s="220" t="s">
        <v>144</v>
      </c>
      <c r="L208" s="43"/>
      <c r="M208" s="225" t="s">
        <v>1</v>
      </c>
      <c r="N208" s="226" t="s">
        <v>45</v>
      </c>
      <c r="O208" s="90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9" t="s">
        <v>159</v>
      </c>
      <c r="AT208" s="229" t="s">
        <v>140</v>
      </c>
      <c r="AU208" s="229" t="s">
        <v>88</v>
      </c>
      <c r="AY208" s="16" t="s">
        <v>139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6" t="s">
        <v>88</v>
      </c>
      <c r="BK208" s="230">
        <f>ROUND(I208*H208,2)</f>
        <v>0</v>
      </c>
      <c r="BL208" s="16" t="s">
        <v>159</v>
      </c>
      <c r="BM208" s="229" t="s">
        <v>533</v>
      </c>
    </row>
    <row r="209" s="2" customFormat="1">
      <c r="A209" s="37"/>
      <c r="B209" s="38"/>
      <c r="C209" s="39"/>
      <c r="D209" s="231" t="s">
        <v>147</v>
      </c>
      <c r="E209" s="39"/>
      <c r="F209" s="232" t="s">
        <v>398</v>
      </c>
      <c r="G209" s="39"/>
      <c r="H209" s="39"/>
      <c r="I209" s="233"/>
      <c r="J209" s="39"/>
      <c r="K209" s="39"/>
      <c r="L209" s="43"/>
      <c r="M209" s="238"/>
      <c r="N209" s="239"/>
      <c r="O209" s="240"/>
      <c r="P209" s="240"/>
      <c r="Q209" s="240"/>
      <c r="R209" s="240"/>
      <c r="S209" s="240"/>
      <c r="T209" s="24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147</v>
      </c>
      <c r="AU209" s="16" t="s">
        <v>88</v>
      </c>
    </row>
    <row r="210" s="2" customFormat="1" ht="6.96" customHeight="1">
      <c r="A210" s="37"/>
      <c r="B210" s="65"/>
      <c r="C210" s="66"/>
      <c r="D210" s="66"/>
      <c r="E210" s="66"/>
      <c r="F210" s="66"/>
      <c r="G210" s="66"/>
      <c r="H210" s="66"/>
      <c r="I210" s="66"/>
      <c r="J210" s="66"/>
      <c r="K210" s="66"/>
      <c r="L210" s="43"/>
      <c r="M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</row>
  </sheetData>
  <sheetProtection sheet="1" autoFilter="0" formatColumns="0" formatRows="0" objects="1" scenarios="1" spinCount="100000" saltValue="JUW1i2UisG3M9BcXGbfMS0mw1nCuJqdymnHHpwGpYRGXMO++i1+O27h+CxaTrOMcipvTUxxx1BlHJ+w8m0AW/g==" hashValue="C2AMaQw/Cltv81P5oD6Me4cMuAHjIqpUXFSd8bWhEirRIfl0zDWYl9sZZw//EdkcfBjNGNp7AMUrcTMEu9fVqg==" algorithmName="SHA-512" password="CC35"/>
  <autoFilter ref="C123:K20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hyperlinks>
    <hyperlink ref="F129" r:id="rId1" display="https://podminky.urs.cz/item/CS_URS_2023_01/115101301"/>
    <hyperlink ref="F131" r:id="rId2" display="https://podminky.urs.cz/item/CS_URS_2023_01/121151124"/>
    <hyperlink ref="F134" r:id="rId3" display="https://podminky.urs.cz/item/CS_URS_2023_01/124253100"/>
    <hyperlink ref="F137" r:id="rId4" display="https://podminky.urs.cz/item/CS_URS_2023_01/124253102"/>
    <hyperlink ref="F143" r:id="rId5" display="https://podminky.urs.cz/item/CS_URS_2023_01/171151103"/>
    <hyperlink ref="F146" r:id="rId6" display="https://podminky.urs.cz/item/CS_URS_2023_01/182251101"/>
    <hyperlink ref="F149" r:id="rId7" display="https://podminky.urs.cz/item/CS_URS_2023_01/182151111"/>
    <hyperlink ref="F152" r:id="rId8" display="https://podminky.urs.cz/item/CS_URS_2023_01/181951112"/>
    <hyperlink ref="F155" r:id="rId9" display="https://podminky.urs.cz/item/CS_URS_2023_01/181951111"/>
    <hyperlink ref="F158" r:id="rId10" display="https://podminky.urs.cz/item/CS_URS_2023_01/181351113"/>
    <hyperlink ref="F161" r:id="rId11" display="https://podminky.urs.cz/item/CS_URS_2023_01/182351133"/>
    <hyperlink ref="F166" r:id="rId12" display="https://podminky.urs.cz/item/CS_URS_2023_01/274315413"/>
    <hyperlink ref="F169" r:id="rId13" display="https://podminky.urs.cz/item/CS_URS_2023_01/321351010"/>
    <hyperlink ref="F171" r:id="rId14" display="https://podminky.urs.cz/item/CS_URS_2023_01/321352010"/>
    <hyperlink ref="F173" r:id="rId15" display="https://podminky.urs.cz/item/CS_URS_2023_01/321368211"/>
    <hyperlink ref="F178" r:id="rId16" display="https://podminky.urs.cz/item/CS_URS_2023_01/451315126"/>
    <hyperlink ref="F182" r:id="rId17" display="https://podminky.urs.cz/item/CS_URS_2023_01/463211141"/>
    <hyperlink ref="F185" r:id="rId18" display="https://podminky.urs.cz/item/CS_URS_2023_01/463211153"/>
    <hyperlink ref="F191" r:id="rId19" display="https://podminky.urs.cz/item/CS_URS_2023_01/167151111"/>
    <hyperlink ref="F198" r:id="rId20" display="https://podminky.urs.cz/item/CS_URS_2023_01/162351103"/>
    <hyperlink ref="F204" r:id="rId21" display="https://podminky.urs.cz/item/CS_URS_2023_01/162651111"/>
    <hyperlink ref="F209" r:id="rId22" display="https://podminky.urs.cz/item/CS_URS_2023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90</v>
      </c>
    </row>
    <row r="4" s="1" customFormat="1" ht="24.96" customHeight="1">
      <c r="B4" s="19"/>
      <c r="D4" s="147" t="s">
        <v>115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var2_JIHLÁVKA, PROSTŘEDKOVICE, REVITALIZACE TOKU (PMO)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534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24. 10. 2023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27</v>
      </c>
      <c r="F15" s="37"/>
      <c r="G15" s="37"/>
      <c r="H15" s="37"/>
      <c r="I15" s="149" t="s">
        <v>28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29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31</v>
      </c>
      <c r="E20" s="37"/>
      <c r="F20" s="37"/>
      <c r="G20" s="37"/>
      <c r="H20" s="37"/>
      <c r="I20" s="149" t="s">
        <v>25</v>
      </c>
      <c r="J20" s="140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tr">
        <f>IF('Rekapitulace stavby'!E17="","",'Rekapitulace stavby'!E17)</f>
        <v xml:space="preserve"> </v>
      </c>
      <c r="F21" s="37"/>
      <c r="G21" s="37"/>
      <c r="H21" s="37"/>
      <c r="I21" s="149" t="s">
        <v>28</v>
      </c>
      <c r="J21" s="140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34</v>
      </c>
      <c r="E23" s="37"/>
      <c r="F23" s="37"/>
      <c r="G23" s="37"/>
      <c r="H23" s="37"/>
      <c r="I23" s="149" t="s">
        <v>25</v>
      </c>
      <c r="J23" s="140" t="s">
        <v>35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36</v>
      </c>
      <c r="F24" s="37"/>
      <c r="G24" s="37"/>
      <c r="H24" s="37"/>
      <c r="I24" s="149" t="s">
        <v>28</v>
      </c>
      <c r="J24" s="140" t="s">
        <v>37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40</v>
      </c>
      <c r="E30" s="37"/>
      <c r="F30" s="37"/>
      <c r="G30" s="37"/>
      <c r="H30" s="37"/>
      <c r="I30" s="37"/>
      <c r="J30" s="159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42</v>
      </c>
      <c r="G32" s="37"/>
      <c r="H32" s="37"/>
      <c r="I32" s="160" t="s">
        <v>41</v>
      </c>
      <c r="J32" s="160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44</v>
      </c>
      <c r="E33" s="149" t="s">
        <v>45</v>
      </c>
      <c r="F33" s="162">
        <f>ROUND((SUM(BE122:BE178)),  2)</f>
        <v>0</v>
      </c>
      <c r="G33" s="37"/>
      <c r="H33" s="37"/>
      <c r="I33" s="163">
        <v>0.20999999999999999</v>
      </c>
      <c r="J33" s="162">
        <f>ROUND(((SUM(BE122:BE178))*I33),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46</v>
      </c>
      <c r="F34" s="162">
        <f>ROUND((SUM(BF122:BF178)),  2)</f>
        <v>0</v>
      </c>
      <c r="G34" s="37"/>
      <c r="H34" s="37"/>
      <c r="I34" s="163">
        <v>0.14999999999999999</v>
      </c>
      <c r="J34" s="162">
        <f>ROUND(((SUM(BF122:BF178))*I34),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47</v>
      </c>
      <c r="F35" s="162">
        <f>ROUND((SUM(BG122:BG178)),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48</v>
      </c>
      <c r="F36" s="162">
        <f>ROUND((SUM(BH122:BH178)),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49</v>
      </c>
      <c r="F37" s="162">
        <f>ROUND((SUM(BI122:BI178)),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50</v>
      </c>
      <c r="E39" s="166"/>
      <c r="F39" s="166"/>
      <c r="G39" s="167" t="s">
        <v>51</v>
      </c>
      <c r="H39" s="168" t="s">
        <v>52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53</v>
      </c>
      <c r="E50" s="172"/>
      <c r="F50" s="172"/>
      <c r="G50" s="171" t="s">
        <v>54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55</v>
      </c>
      <c r="E61" s="174"/>
      <c r="F61" s="175" t="s">
        <v>56</v>
      </c>
      <c r="G61" s="173" t="s">
        <v>55</v>
      </c>
      <c r="H61" s="174"/>
      <c r="I61" s="174"/>
      <c r="J61" s="176" t="s">
        <v>56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57</v>
      </c>
      <c r="E65" s="177"/>
      <c r="F65" s="177"/>
      <c r="G65" s="171" t="s">
        <v>58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55</v>
      </c>
      <c r="E76" s="174"/>
      <c r="F76" s="175" t="s">
        <v>56</v>
      </c>
      <c r="G76" s="173" t="s">
        <v>55</v>
      </c>
      <c r="H76" s="174"/>
      <c r="I76" s="174"/>
      <c r="J76" s="176" t="s">
        <v>56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var2_JIHLÁVKA, PROSTŘEDKOVICE, REVITALIZACE TOKU (PMO)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SO-03 - Paralelní koryto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Prostředkovice</v>
      </c>
      <c r="G89" s="39"/>
      <c r="H89" s="39"/>
      <c r="I89" s="31" t="s">
        <v>22</v>
      </c>
      <c r="J89" s="78" t="str">
        <f>IF(J12="","",J12)</f>
        <v>24. 10. 2023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Povodí Moravy, s.p. </v>
      </c>
      <c r="G91" s="39"/>
      <c r="H91" s="39"/>
      <c r="I91" s="31" t="s">
        <v>31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Envicons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119</v>
      </c>
      <c r="D94" s="184"/>
      <c r="E94" s="184"/>
      <c r="F94" s="184"/>
      <c r="G94" s="184"/>
      <c r="H94" s="184"/>
      <c r="I94" s="184"/>
      <c r="J94" s="185" t="s">
        <v>120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121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87"/>
      <c r="C97" s="188"/>
      <c r="D97" s="189" t="s">
        <v>251</v>
      </c>
      <c r="E97" s="190"/>
      <c r="F97" s="190"/>
      <c r="G97" s="190"/>
      <c r="H97" s="190"/>
      <c r="I97" s="190"/>
      <c r="J97" s="191">
        <f>J123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2"/>
      <c r="C98" s="132"/>
      <c r="D98" s="243" t="s">
        <v>535</v>
      </c>
      <c r="E98" s="244"/>
      <c r="F98" s="244"/>
      <c r="G98" s="244"/>
      <c r="H98" s="244"/>
      <c r="I98" s="244"/>
      <c r="J98" s="245">
        <f>J124</f>
        <v>0</v>
      </c>
      <c r="K98" s="132"/>
      <c r="L98" s="246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42"/>
      <c r="C99" s="132"/>
      <c r="D99" s="243" t="s">
        <v>407</v>
      </c>
      <c r="E99" s="244"/>
      <c r="F99" s="244"/>
      <c r="G99" s="244"/>
      <c r="H99" s="244"/>
      <c r="I99" s="244"/>
      <c r="J99" s="245">
        <f>J134</f>
        <v>0</v>
      </c>
      <c r="K99" s="132"/>
      <c r="L99" s="24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42"/>
      <c r="C100" s="132"/>
      <c r="D100" s="243" t="s">
        <v>536</v>
      </c>
      <c r="E100" s="244"/>
      <c r="F100" s="244"/>
      <c r="G100" s="244"/>
      <c r="H100" s="244"/>
      <c r="I100" s="244"/>
      <c r="J100" s="245">
        <f>J143</f>
        <v>0</v>
      </c>
      <c r="K100" s="132"/>
      <c r="L100" s="24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42"/>
      <c r="C101" s="132"/>
      <c r="D101" s="243" t="s">
        <v>537</v>
      </c>
      <c r="E101" s="244"/>
      <c r="F101" s="244"/>
      <c r="G101" s="244"/>
      <c r="H101" s="244"/>
      <c r="I101" s="244"/>
      <c r="J101" s="245">
        <f>J161</f>
        <v>0</v>
      </c>
      <c r="K101" s="132"/>
      <c r="L101" s="24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42"/>
      <c r="C102" s="132"/>
      <c r="D102" s="243" t="s">
        <v>254</v>
      </c>
      <c r="E102" s="244"/>
      <c r="F102" s="244"/>
      <c r="G102" s="244"/>
      <c r="H102" s="244"/>
      <c r="I102" s="244"/>
      <c r="J102" s="245">
        <f>J164</f>
        <v>0</v>
      </c>
      <c r="K102" s="132"/>
      <c r="L102" s="246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124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2" t="str">
        <f>E7</f>
        <v>var2_JIHLÁVKA, PROSTŘEDKOVICE, REVITALIZACE TOKU (PMO)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SO-03 - Paralelní koryto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Prostředkovice</v>
      </c>
      <c r="G116" s="39"/>
      <c r="H116" s="39"/>
      <c r="I116" s="31" t="s">
        <v>22</v>
      </c>
      <c r="J116" s="78" t="str">
        <f>IF(J12="","",J12)</f>
        <v>24. 10. 2023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Povodí Moravy, s.p. </v>
      </c>
      <c r="G118" s="39"/>
      <c r="H118" s="39"/>
      <c r="I118" s="31" t="s">
        <v>31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31" t="s">
        <v>34</v>
      </c>
      <c r="J119" s="35" t="str">
        <f>E24</f>
        <v>Envicons s.r.o.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0" customFormat="1" ht="29.28" customHeight="1">
      <c r="A121" s="193"/>
      <c r="B121" s="194"/>
      <c r="C121" s="195" t="s">
        <v>125</v>
      </c>
      <c r="D121" s="196" t="s">
        <v>65</v>
      </c>
      <c r="E121" s="196" t="s">
        <v>61</v>
      </c>
      <c r="F121" s="196" t="s">
        <v>62</v>
      </c>
      <c r="G121" s="196" t="s">
        <v>126</v>
      </c>
      <c r="H121" s="196" t="s">
        <v>127</v>
      </c>
      <c r="I121" s="196" t="s">
        <v>128</v>
      </c>
      <c r="J121" s="196" t="s">
        <v>120</v>
      </c>
      <c r="K121" s="197" t="s">
        <v>129</v>
      </c>
      <c r="L121" s="198"/>
      <c r="M121" s="99" t="s">
        <v>1</v>
      </c>
      <c r="N121" s="100" t="s">
        <v>44</v>
      </c>
      <c r="O121" s="100" t="s">
        <v>130</v>
      </c>
      <c r="P121" s="100" t="s">
        <v>131</v>
      </c>
      <c r="Q121" s="100" t="s">
        <v>132</v>
      </c>
      <c r="R121" s="100" t="s">
        <v>133</v>
      </c>
      <c r="S121" s="100" t="s">
        <v>134</v>
      </c>
      <c r="T121" s="101" t="s">
        <v>135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7"/>
      <c r="B122" s="38"/>
      <c r="C122" s="106" t="s">
        <v>136</v>
      </c>
      <c r="D122" s="39"/>
      <c r="E122" s="39"/>
      <c r="F122" s="39"/>
      <c r="G122" s="39"/>
      <c r="H122" s="39"/>
      <c r="I122" s="39"/>
      <c r="J122" s="199">
        <f>BK122</f>
        <v>0</v>
      </c>
      <c r="K122" s="39"/>
      <c r="L122" s="43"/>
      <c r="M122" s="102"/>
      <c r="N122" s="200"/>
      <c r="O122" s="103"/>
      <c r="P122" s="201">
        <f>P123</f>
        <v>0</v>
      </c>
      <c r="Q122" s="103"/>
      <c r="R122" s="201">
        <f>R123</f>
        <v>31.149580550000003</v>
      </c>
      <c r="S122" s="103"/>
      <c r="T122" s="202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79</v>
      </c>
      <c r="AU122" s="16" t="s">
        <v>122</v>
      </c>
      <c r="BK122" s="203">
        <f>BK123</f>
        <v>0</v>
      </c>
    </row>
    <row r="123" s="11" customFormat="1" ht="25.92" customHeight="1">
      <c r="A123" s="11"/>
      <c r="B123" s="204"/>
      <c r="C123" s="205"/>
      <c r="D123" s="206" t="s">
        <v>79</v>
      </c>
      <c r="E123" s="207" t="s">
        <v>280</v>
      </c>
      <c r="F123" s="207" t="s">
        <v>281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P124+P134+P143+P161+P164</f>
        <v>0</v>
      </c>
      <c r="Q123" s="212"/>
      <c r="R123" s="213">
        <f>R124+R134+R143+R161+R164</f>
        <v>31.149580550000003</v>
      </c>
      <c r="S123" s="212"/>
      <c r="T123" s="214">
        <f>T124+T134+T143+T161+T164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5" t="s">
        <v>88</v>
      </c>
      <c r="AT123" s="216" t="s">
        <v>79</v>
      </c>
      <c r="AU123" s="216" t="s">
        <v>80</v>
      </c>
      <c r="AY123" s="215" t="s">
        <v>139</v>
      </c>
      <c r="BK123" s="217">
        <f>BK124+BK134+BK143+BK161+BK164</f>
        <v>0</v>
      </c>
    </row>
    <row r="124" s="11" customFormat="1" ht="22.8" customHeight="1">
      <c r="A124" s="11"/>
      <c r="B124" s="204"/>
      <c r="C124" s="205"/>
      <c r="D124" s="206" t="s">
        <v>79</v>
      </c>
      <c r="E124" s="258" t="s">
        <v>88</v>
      </c>
      <c r="F124" s="258" t="s">
        <v>255</v>
      </c>
      <c r="G124" s="205"/>
      <c r="H124" s="205"/>
      <c r="I124" s="208"/>
      <c r="J124" s="259">
        <f>BK124</f>
        <v>0</v>
      </c>
      <c r="K124" s="205"/>
      <c r="L124" s="210"/>
      <c r="M124" s="211"/>
      <c r="N124" s="212"/>
      <c r="O124" s="212"/>
      <c r="P124" s="213">
        <f>SUM(P125:P133)</f>
        <v>0</v>
      </c>
      <c r="Q124" s="212"/>
      <c r="R124" s="213">
        <f>SUM(R125:R133)</f>
        <v>0</v>
      </c>
      <c r="S124" s="212"/>
      <c r="T124" s="214">
        <f>SUM(T125:T133)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5" t="s">
        <v>88</v>
      </c>
      <c r="AT124" s="216" t="s">
        <v>79</v>
      </c>
      <c r="AU124" s="216" t="s">
        <v>88</v>
      </c>
      <c r="AY124" s="215" t="s">
        <v>139</v>
      </c>
      <c r="BK124" s="217">
        <f>SUM(BK125:BK133)</f>
        <v>0</v>
      </c>
    </row>
    <row r="125" s="2" customFormat="1" ht="33" customHeight="1">
      <c r="A125" s="37"/>
      <c r="B125" s="38"/>
      <c r="C125" s="218" t="s">
        <v>88</v>
      </c>
      <c r="D125" s="218" t="s">
        <v>140</v>
      </c>
      <c r="E125" s="219" t="s">
        <v>422</v>
      </c>
      <c r="F125" s="220" t="s">
        <v>423</v>
      </c>
      <c r="G125" s="221" t="s">
        <v>258</v>
      </c>
      <c r="H125" s="222">
        <v>41.020000000000003</v>
      </c>
      <c r="I125" s="223"/>
      <c r="J125" s="224">
        <f>ROUND(I125*H125,2)</f>
        <v>0</v>
      </c>
      <c r="K125" s="220" t="s">
        <v>144</v>
      </c>
      <c r="L125" s="43"/>
      <c r="M125" s="225" t="s">
        <v>1</v>
      </c>
      <c r="N125" s="226" t="s">
        <v>45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159</v>
      </c>
      <c r="AT125" s="229" t="s">
        <v>140</v>
      </c>
      <c r="AU125" s="229" t="s">
        <v>90</v>
      </c>
      <c r="AY125" s="16" t="s">
        <v>139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88</v>
      </c>
      <c r="BK125" s="230">
        <f>ROUND(I125*H125,2)</f>
        <v>0</v>
      </c>
      <c r="BL125" s="16" t="s">
        <v>159</v>
      </c>
      <c r="BM125" s="229" t="s">
        <v>538</v>
      </c>
    </row>
    <row r="126" s="2" customFormat="1">
      <c r="A126" s="37"/>
      <c r="B126" s="38"/>
      <c r="C126" s="39"/>
      <c r="D126" s="231" t="s">
        <v>147</v>
      </c>
      <c r="E126" s="39"/>
      <c r="F126" s="232" t="s">
        <v>425</v>
      </c>
      <c r="G126" s="39"/>
      <c r="H126" s="39"/>
      <c r="I126" s="233"/>
      <c r="J126" s="39"/>
      <c r="K126" s="39"/>
      <c r="L126" s="43"/>
      <c r="M126" s="234"/>
      <c r="N126" s="23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147</v>
      </c>
      <c r="AU126" s="16" t="s">
        <v>90</v>
      </c>
    </row>
    <row r="127" s="2" customFormat="1">
      <c r="A127" s="37"/>
      <c r="B127" s="38"/>
      <c r="C127" s="39"/>
      <c r="D127" s="236" t="s">
        <v>149</v>
      </c>
      <c r="E127" s="39"/>
      <c r="F127" s="237" t="s">
        <v>539</v>
      </c>
      <c r="G127" s="39"/>
      <c r="H127" s="39"/>
      <c r="I127" s="233"/>
      <c r="J127" s="39"/>
      <c r="K127" s="39"/>
      <c r="L127" s="43"/>
      <c r="M127" s="234"/>
      <c r="N127" s="23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149</v>
      </c>
      <c r="AU127" s="16" t="s">
        <v>90</v>
      </c>
    </row>
    <row r="128" s="2" customFormat="1" ht="24.15" customHeight="1">
      <c r="A128" s="37"/>
      <c r="B128" s="38"/>
      <c r="C128" s="218" t="s">
        <v>90</v>
      </c>
      <c r="D128" s="218" t="s">
        <v>140</v>
      </c>
      <c r="E128" s="219" t="s">
        <v>434</v>
      </c>
      <c r="F128" s="220" t="s">
        <v>435</v>
      </c>
      <c r="G128" s="221" t="s">
        <v>258</v>
      </c>
      <c r="H128" s="222">
        <v>12.65</v>
      </c>
      <c r="I128" s="223"/>
      <c r="J128" s="224">
        <f>ROUND(I128*H128,2)</f>
        <v>0</v>
      </c>
      <c r="K128" s="220" t="s">
        <v>144</v>
      </c>
      <c r="L128" s="43"/>
      <c r="M128" s="225" t="s">
        <v>1</v>
      </c>
      <c r="N128" s="226" t="s">
        <v>45</v>
      </c>
      <c r="O128" s="90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159</v>
      </c>
      <c r="AT128" s="229" t="s">
        <v>140</v>
      </c>
      <c r="AU128" s="229" t="s">
        <v>90</v>
      </c>
      <c r="AY128" s="16" t="s">
        <v>139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88</v>
      </c>
      <c r="BK128" s="230">
        <f>ROUND(I128*H128,2)</f>
        <v>0</v>
      </c>
      <c r="BL128" s="16" t="s">
        <v>159</v>
      </c>
      <c r="BM128" s="229" t="s">
        <v>540</v>
      </c>
    </row>
    <row r="129" s="2" customFormat="1">
      <c r="A129" s="37"/>
      <c r="B129" s="38"/>
      <c r="C129" s="39"/>
      <c r="D129" s="231" t="s">
        <v>147</v>
      </c>
      <c r="E129" s="39"/>
      <c r="F129" s="232" t="s">
        <v>437</v>
      </c>
      <c r="G129" s="39"/>
      <c r="H129" s="39"/>
      <c r="I129" s="233"/>
      <c r="J129" s="39"/>
      <c r="K129" s="39"/>
      <c r="L129" s="43"/>
      <c r="M129" s="234"/>
      <c r="N129" s="23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147</v>
      </c>
      <c r="AU129" s="16" t="s">
        <v>90</v>
      </c>
    </row>
    <row r="130" s="2" customFormat="1">
      <c r="A130" s="37"/>
      <c r="B130" s="38"/>
      <c r="C130" s="39"/>
      <c r="D130" s="236" t="s">
        <v>149</v>
      </c>
      <c r="E130" s="39"/>
      <c r="F130" s="237" t="s">
        <v>541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149</v>
      </c>
      <c r="AU130" s="16" t="s">
        <v>90</v>
      </c>
    </row>
    <row r="131" s="2" customFormat="1" ht="24.15" customHeight="1">
      <c r="A131" s="37"/>
      <c r="B131" s="38"/>
      <c r="C131" s="218" t="s">
        <v>154</v>
      </c>
      <c r="D131" s="218" t="s">
        <v>140</v>
      </c>
      <c r="E131" s="219" t="s">
        <v>449</v>
      </c>
      <c r="F131" s="220" t="s">
        <v>450</v>
      </c>
      <c r="G131" s="221" t="s">
        <v>285</v>
      </c>
      <c r="H131" s="222">
        <v>10</v>
      </c>
      <c r="I131" s="223"/>
      <c r="J131" s="224">
        <f>ROUND(I131*H131,2)</f>
        <v>0</v>
      </c>
      <c r="K131" s="220" t="s">
        <v>144</v>
      </c>
      <c r="L131" s="43"/>
      <c r="M131" s="225" t="s">
        <v>1</v>
      </c>
      <c r="N131" s="226" t="s">
        <v>45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159</v>
      </c>
      <c r="AT131" s="229" t="s">
        <v>140</v>
      </c>
      <c r="AU131" s="229" t="s">
        <v>90</v>
      </c>
      <c r="AY131" s="16" t="s">
        <v>139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88</v>
      </c>
      <c r="BK131" s="230">
        <f>ROUND(I131*H131,2)</f>
        <v>0</v>
      </c>
      <c r="BL131" s="16" t="s">
        <v>159</v>
      </c>
      <c r="BM131" s="229" t="s">
        <v>542</v>
      </c>
    </row>
    <row r="132" s="2" customFormat="1">
      <c r="A132" s="37"/>
      <c r="B132" s="38"/>
      <c r="C132" s="39"/>
      <c r="D132" s="231" t="s">
        <v>147</v>
      </c>
      <c r="E132" s="39"/>
      <c r="F132" s="232" t="s">
        <v>452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147</v>
      </c>
      <c r="AU132" s="16" t="s">
        <v>90</v>
      </c>
    </row>
    <row r="133" s="2" customFormat="1">
      <c r="A133" s="37"/>
      <c r="B133" s="38"/>
      <c r="C133" s="39"/>
      <c r="D133" s="236" t="s">
        <v>149</v>
      </c>
      <c r="E133" s="39"/>
      <c r="F133" s="237" t="s">
        <v>543</v>
      </c>
      <c r="G133" s="39"/>
      <c r="H133" s="39"/>
      <c r="I133" s="233"/>
      <c r="J133" s="39"/>
      <c r="K133" s="39"/>
      <c r="L133" s="43"/>
      <c r="M133" s="234"/>
      <c r="N133" s="235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149</v>
      </c>
      <c r="AU133" s="16" t="s">
        <v>90</v>
      </c>
    </row>
    <row r="134" s="11" customFormat="1" ht="22.8" customHeight="1">
      <c r="A134" s="11"/>
      <c r="B134" s="204"/>
      <c r="C134" s="205"/>
      <c r="D134" s="206" t="s">
        <v>79</v>
      </c>
      <c r="E134" s="258" t="s">
        <v>159</v>
      </c>
      <c r="F134" s="258" t="s">
        <v>466</v>
      </c>
      <c r="G134" s="205"/>
      <c r="H134" s="205"/>
      <c r="I134" s="208"/>
      <c r="J134" s="259">
        <f>BK134</f>
        <v>0</v>
      </c>
      <c r="K134" s="205"/>
      <c r="L134" s="210"/>
      <c r="M134" s="211"/>
      <c r="N134" s="212"/>
      <c r="O134" s="212"/>
      <c r="P134" s="213">
        <f>SUM(P135:P142)</f>
        <v>0</v>
      </c>
      <c r="Q134" s="212"/>
      <c r="R134" s="213">
        <f>SUM(R135:R142)</f>
        <v>29.314686600000002</v>
      </c>
      <c r="S134" s="212"/>
      <c r="T134" s="214">
        <f>SUM(T135:T142)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15" t="s">
        <v>88</v>
      </c>
      <c r="AT134" s="216" t="s">
        <v>79</v>
      </c>
      <c r="AU134" s="216" t="s">
        <v>88</v>
      </c>
      <c r="AY134" s="215" t="s">
        <v>139</v>
      </c>
      <c r="BK134" s="217">
        <f>SUM(BK135:BK142)</f>
        <v>0</v>
      </c>
    </row>
    <row r="135" s="2" customFormat="1" ht="33" customHeight="1">
      <c r="A135" s="37"/>
      <c r="B135" s="38"/>
      <c r="C135" s="218" t="s">
        <v>159</v>
      </c>
      <c r="D135" s="218" t="s">
        <v>140</v>
      </c>
      <c r="E135" s="219" t="s">
        <v>544</v>
      </c>
      <c r="F135" s="220" t="s">
        <v>545</v>
      </c>
      <c r="G135" s="221" t="s">
        <v>258</v>
      </c>
      <c r="H135" s="222">
        <v>1.325</v>
      </c>
      <c r="I135" s="223"/>
      <c r="J135" s="224">
        <f>ROUND(I135*H135,2)</f>
        <v>0</v>
      </c>
      <c r="K135" s="220" t="s">
        <v>1</v>
      </c>
      <c r="L135" s="43"/>
      <c r="M135" s="225" t="s">
        <v>1</v>
      </c>
      <c r="N135" s="226" t="s">
        <v>45</v>
      </c>
      <c r="O135" s="90"/>
      <c r="P135" s="227">
        <f>O135*H135</f>
        <v>0</v>
      </c>
      <c r="Q135" s="227">
        <v>2.0327999999999999</v>
      </c>
      <c r="R135" s="227">
        <f>Q135*H135</f>
        <v>2.69346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159</v>
      </c>
      <c r="AT135" s="229" t="s">
        <v>140</v>
      </c>
      <c r="AU135" s="229" t="s">
        <v>90</v>
      </c>
      <c r="AY135" s="16" t="s">
        <v>139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88</v>
      </c>
      <c r="BK135" s="230">
        <f>ROUND(I135*H135,2)</f>
        <v>0</v>
      </c>
      <c r="BL135" s="16" t="s">
        <v>159</v>
      </c>
      <c r="BM135" s="229" t="s">
        <v>546</v>
      </c>
    </row>
    <row r="136" s="2" customFormat="1">
      <c r="A136" s="37"/>
      <c r="B136" s="38"/>
      <c r="C136" s="39"/>
      <c r="D136" s="236" t="s">
        <v>149</v>
      </c>
      <c r="E136" s="39"/>
      <c r="F136" s="237" t="s">
        <v>547</v>
      </c>
      <c r="G136" s="39"/>
      <c r="H136" s="39"/>
      <c r="I136" s="233"/>
      <c r="J136" s="39"/>
      <c r="K136" s="39"/>
      <c r="L136" s="43"/>
      <c r="M136" s="234"/>
      <c r="N136" s="23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149</v>
      </c>
      <c r="AU136" s="16" t="s">
        <v>90</v>
      </c>
    </row>
    <row r="137" s="13" customFormat="1">
      <c r="A137" s="13"/>
      <c r="B137" s="247"/>
      <c r="C137" s="248"/>
      <c r="D137" s="236" t="s">
        <v>262</v>
      </c>
      <c r="E137" s="249" t="s">
        <v>1</v>
      </c>
      <c r="F137" s="250" t="s">
        <v>548</v>
      </c>
      <c r="G137" s="248"/>
      <c r="H137" s="251">
        <v>1.325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262</v>
      </c>
      <c r="AU137" s="257" t="s">
        <v>90</v>
      </c>
      <c r="AV137" s="13" t="s">
        <v>90</v>
      </c>
      <c r="AW137" s="13" t="s">
        <v>33</v>
      </c>
      <c r="AX137" s="13" t="s">
        <v>88</v>
      </c>
      <c r="AY137" s="257" t="s">
        <v>139</v>
      </c>
    </row>
    <row r="138" s="2" customFormat="1" ht="24.15" customHeight="1">
      <c r="A138" s="37"/>
      <c r="B138" s="38"/>
      <c r="C138" s="218" t="s">
        <v>138</v>
      </c>
      <c r="D138" s="218" t="s">
        <v>140</v>
      </c>
      <c r="E138" s="219" t="s">
        <v>549</v>
      </c>
      <c r="F138" s="220" t="s">
        <v>550</v>
      </c>
      <c r="G138" s="221" t="s">
        <v>285</v>
      </c>
      <c r="H138" s="222">
        <v>6.9400000000000004</v>
      </c>
      <c r="I138" s="223"/>
      <c r="J138" s="224">
        <f>ROUND(I138*H138,2)</f>
        <v>0</v>
      </c>
      <c r="K138" s="220" t="s">
        <v>1</v>
      </c>
      <c r="L138" s="43"/>
      <c r="M138" s="225" t="s">
        <v>1</v>
      </c>
      <c r="N138" s="226" t="s">
        <v>45</v>
      </c>
      <c r="O138" s="90"/>
      <c r="P138" s="227">
        <f>O138*H138</f>
        <v>0</v>
      </c>
      <c r="Q138" s="227">
        <v>0.60104999999999997</v>
      </c>
      <c r="R138" s="227">
        <f>Q138*H138</f>
        <v>4.1712870000000004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159</v>
      </c>
      <c r="AT138" s="229" t="s">
        <v>140</v>
      </c>
      <c r="AU138" s="229" t="s">
        <v>90</v>
      </c>
      <c r="AY138" s="16" t="s">
        <v>139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88</v>
      </c>
      <c r="BK138" s="230">
        <f>ROUND(I138*H138,2)</f>
        <v>0</v>
      </c>
      <c r="BL138" s="16" t="s">
        <v>159</v>
      </c>
      <c r="BM138" s="229" t="s">
        <v>551</v>
      </c>
    </row>
    <row r="139" s="2" customFormat="1">
      <c r="A139" s="37"/>
      <c r="B139" s="38"/>
      <c r="C139" s="39"/>
      <c r="D139" s="236" t="s">
        <v>149</v>
      </c>
      <c r="E139" s="39"/>
      <c r="F139" s="237" t="s">
        <v>552</v>
      </c>
      <c r="G139" s="39"/>
      <c r="H139" s="39"/>
      <c r="I139" s="233"/>
      <c r="J139" s="39"/>
      <c r="K139" s="39"/>
      <c r="L139" s="43"/>
      <c r="M139" s="234"/>
      <c r="N139" s="23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149</v>
      </c>
      <c r="AU139" s="16" t="s">
        <v>90</v>
      </c>
    </row>
    <row r="140" s="13" customFormat="1">
      <c r="A140" s="13"/>
      <c r="B140" s="247"/>
      <c r="C140" s="248"/>
      <c r="D140" s="236" t="s">
        <v>262</v>
      </c>
      <c r="E140" s="249" t="s">
        <v>1</v>
      </c>
      <c r="F140" s="250" t="s">
        <v>553</v>
      </c>
      <c r="G140" s="248"/>
      <c r="H140" s="251">
        <v>6.9400000000000004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262</v>
      </c>
      <c r="AU140" s="257" t="s">
        <v>90</v>
      </c>
      <c r="AV140" s="13" t="s">
        <v>90</v>
      </c>
      <c r="AW140" s="13" t="s">
        <v>33</v>
      </c>
      <c r="AX140" s="13" t="s">
        <v>88</v>
      </c>
      <c r="AY140" s="257" t="s">
        <v>139</v>
      </c>
    </row>
    <row r="141" s="2" customFormat="1" ht="24.15" customHeight="1">
      <c r="A141" s="37"/>
      <c r="B141" s="38"/>
      <c r="C141" s="218" t="s">
        <v>169</v>
      </c>
      <c r="D141" s="218" t="s">
        <v>140</v>
      </c>
      <c r="E141" s="219" t="s">
        <v>554</v>
      </c>
      <c r="F141" s="220" t="s">
        <v>555</v>
      </c>
      <c r="G141" s="221" t="s">
        <v>285</v>
      </c>
      <c r="H141" s="222">
        <v>27.390000000000001</v>
      </c>
      <c r="I141" s="223"/>
      <c r="J141" s="224">
        <f>ROUND(I141*H141,2)</f>
        <v>0</v>
      </c>
      <c r="K141" s="220" t="s">
        <v>1</v>
      </c>
      <c r="L141" s="43"/>
      <c r="M141" s="225" t="s">
        <v>1</v>
      </c>
      <c r="N141" s="226" t="s">
        <v>45</v>
      </c>
      <c r="O141" s="90"/>
      <c r="P141" s="227">
        <f>O141*H141</f>
        <v>0</v>
      </c>
      <c r="Q141" s="227">
        <v>0.81964000000000004</v>
      </c>
      <c r="R141" s="227">
        <f>Q141*H141</f>
        <v>22.4499396</v>
      </c>
      <c r="S141" s="227">
        <v>0</v>
      </c>
      <c r="T141" s="22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159</v>
      </c>
      <c r="AT141" s="229" t="s">
        <v>140</v>
      </c>
      <c r="AU141" s="229" t="s">
        <v>90</v>
      </c>
      <c r="AY141" s="16" t="s">
        <v>139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88</v>
      </c>
      <c r="BK141" s="230">
        <f>ROUND(I141*H141,2)</f>
        <v>0</v>
      </c>
      <c r="BL141" s="16" t="s">
        <v>159</v>
      </c>
      <c r="BM141" s="229" t="s">
        <v>556</v>
      </c>
    </row>
    <row r="142" s="2" customFormat="1">
      <c r="A142" s="37"/>
      <c r="B142" s="38"/>
      <c r="C142" s="39"/>
      <c r="D142" s="236" t="s">
        <v>149</v>
      </c>
      <c r="E142" s="39"/>
      <c r="F142" s="237" t="s">
        <v>557</v>
      </c>
      <c r="G142" s="39"/>
      <c r="H142" s="39"/>
      <c r="I142" s="233"/>
      <c r="J142" s="39"/>
      <c r="K142" s="39"/>
      <c r="L142" s="43"/>
      <c r="M142" s="234"/>
      <c r="N142" s="23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149</v>
      </c>
      <c r="AU142" s="16" t="s">
        <v>90</v>
      </c>
    </row>
    <row r="143" s="11" customFormat="1" ht="22.8" customHeight="1">
      <c r="A143" s="11"/>
      <c r="B143" s="204"/>
      <c r="C143" s="205"/>
      <c r="D143" s="206" t="s">
        <v>79</v>
      </c>
      <c r="E143" s="258" t="s">
        <v>154</v>
      </c>
      <c r="F143" s="258" t="s">
        <v>558</v>
      </c>
      <c r="G143" s="205"/>
      <c r="H143" s="205"/>
      <c r="I143" s="208"/>
      <c r="J143" s="259">
        <f>BK143</f>
        <v>0</v>
      </c>
      <c r="K143" s="205"/>
      <c r="L143" s="210"/>
      <c r="M143" s="211"/>
      <c r="N143" s="212"/>
      <c r="O143" s="212"/>
      <c r="P143" s="213">
        <f>SUM(P144:P160)</f>
        <v>0</v>
      </c>
      <c r="Q143" s="212"/>
      <c r="R143" s="213">
        <f>SUM(R144:R160)</f>
        <v>1.7524339500000001</v>
      </c>
      <c r="S143" s="212"/>
      <c r="T143" s="214">
        <f>SUM(T144:T160)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15" t="s">
        <v>88</v>
      </c>
      <c r="AT143" s="216" t="s">
        <v>79</v>
      </c>
      <c r="AU143" s="216" t="s">
        <v>88</v>
      </c>
      <c r="AY143" s="215" t="s">
        <v>139</v>
      </c>
      <c r="BK143" s="217">
        <f>SUM(BK144:BK160)</f>
        <v>0</v>
      </c>
    </row>
    <row r="144" s="2" customFormat="1" ht="24.15" customHeight="1">
      <c r="A144" s="37"/>
      <c r="B144" s="38"/>
      <c r="C144" s="218" t="s">
        <v>175</v>
      </c>
      <c r="D144" s="218" t="s">
        <v>140</v>
      </c>
      <c r="E144" s="219" t="s">
        <v>559</v>
      </c>
      <c r="F144" s="220" t="s">
        <v>560</v>
      </c>
      <c r="G144" s="221" t="s">
        <v>285</v>
      </c>
      <c r="H144" s="222">
        <v>3.2000000000000002</v>
      </c>
      <c r="I144" s="223"/>
      <c r="J144" s="224">
        <f>ROUND(I144*H144,2)</f>
        <v>0</v>
      </c>
      <c r="K144" s="220" t="s">
        <v>1</v>
      </c>
      <c r="L144" s="43"/>
      <c r="M144" s="225" t="s">
        <v>1</v>
      </c>
      <c r="N144" s="226" t="s">
        <v>45</v>
      </c>
      <c r="O144" s="90"/>
      <c r="P144" s="227">
        <f>O144*H144</f>
        <v>0</v>
      </c>
      <c r="Q144" s="227">
        <v>0.49562</v>
      </c>
      <c r="R144" s="227">
        <f>Q144*H144</f>
        <v>1.5859840000000001</v>
      </c>
      <c r="S144" s="227">
        <v>0</v>
      </c>
      <c r="T144" s="22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159</v>
      </c>
      <c r="AT144" s="229" t="s">
        <v>140</v>
      </c>
      <c r="AU144" s="229" t="s">
        <v>90</v>
      </c>
      <c r="AY144" s="16" t="s">
        <v>139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88</v>
      </c>
      <c r="BK144" s="230">
        <f>ROUND(I144*H144,2)</f>
        <v>0</v>
      </c>
      <c r="BL144" s="16" t="s">
        <v>159</v>
      </c>
      <c r="BM144" s="229" t="s">
        <v>561</v>
      </c>
    </row>
    <row r="145" s="2" customFormat="1">
      <c r="A145" s="37"/>
      <c r="B145" s="38"/>
      <c r="C145" s="39"/>
      <c r="D145" s="236" t="s">
        <v>149</v>
      </c>
      <c r="E145" s="39"/>
      <c r="F145" s="237" t="s">
        <v>562</v>
      </c>
      <c r="G145" s="39"/>
      <c r="H145" s="39"/>
      <c r="I145" s="233"/>
      <c r="J145" s="39"/>
      <c r="K145" s="39"/>
      <c r="L145" s="43"/>
      <c r="M145" s="234"/>
      <c r="N145" s="23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149</v>
      </c>
      <c r="AU145" s="16" t="s">
        <v>90</v>
      </c>
    </row>
    <row r="146" s="2" customFormat="1" ht="24.15" customHeight="1">
      <c r="A146" s="37"/>
      <c r="B146" s="38"/>
      <c r="C146" s="218" t="s">
        <v>180</v>
      </c>
      <c r="D146" s="218" t="s">
        <v>140</v>
      </c>
      <c r="E146" s="219" t="s">
        <v>563</v>
      </c>
      <c r="F146" s="220" t="s">
        <v>564</v>
      </c>
      <c r="G146" s="221" t="s">
        <v>258</v>
      </c>
      <c r="H146" s="222">
        <v>2.363</v>
      </c>
      <c r="I146" s="223"/>
      <c r="J146" s="224">
        <f>ROUND(I146*H146,2)</f>
        <v>0</v>
      </c>
      <c r="K146" s="220" t="s">
        <v>144</v>
      </c>
      <c r="L146" s="43"/>
      <c r="M146" s="225" t="s">
        <v>1</v>
      </c>
      <c r="N146" s="226" t="s">
        <v>45</v>
      </c>
      <c r="O146" s="90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159</v>
      </c>
      <c r="AT146" s="229" t="s">
        <v>140</v>
      </c>
      <c r="AU146" s="229" t="s">
        <v>90</v>
      </c>
      <c r="AY146" s="16" t="s">
        <v>139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88</v>
      </c>
      <c r="BK146" s="230">
        <f>ROUND(I146*H146,2)</f>
        <v>0</v>
      </c>
      <c r="BL146" s="16" t="s">
        <v>159</v>
      </c>
      <c r="BM146" s="229" t="s">
        <v>565</v>
      </c>
    </row>
    <row r="147" s="2" customFormat="1">
      <c r="A147" s="37"/>
      <c r="B147" s="38"/>
      <c r="C147" s="39"/>
      <c r="D147" s="231" t="s">
        <v>147</v>
      </c>
      <c r="E147" s="39"/>
      <c r="F147" s="232" t="s">
        <v>566</v>
      </c>
      <c r="G147" s="39"/>
      <c r="H147" s="39"/>
      <c r="I147" s="233"/>
      <c r="J147" s="39"/>
      <c r="K147" s="39"/>
      <c r="L147" s="43"/>
      <c r="M147" s="234"/>
      <c r="N147" s="23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147</v>
      </c>
      <c r="AU147" s="16" t="s">
        <v>90</v>
      </c>
    </row>
    <row r="148" s="2" customFormat="1">
      <c r="A148" s="37"/>
      <c r="B148" s="38"/>
      <c r="C148" s="39"/>
      <c r="D148" s="236" t="s">
        <v>149</v>
      </c>
      <c r="E148" s="39"/>
      <c r="F148" s="237" t="s">
        <v>567</v>
      </c>
      <c r="G148" s="39"/>
      <c r="H148" s="39"/>
      <c r="I148" s="233"/>
      <c r="J148" s="39"/>
      <c r="K148" s="39"/>
      <c r="L148" s="43"/>
      <c r="M148" s="234"/>
      <c r="N148" s="235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149</v>
      </c>
      <c r="AU148" s="16" t="s">
        <v>90</v>
      </c>
    </row>
    <row r="149" s="2" customFormat="1" ht="21.75" customHeight="1">
      <c r="A149" s="37"/>
      <c r="B149" s="38"/>
      <c r="C149" s="218" t="s">
        <v>185</v>
      </c>
      <c r="D149" s="218" t="s">
        <v>140</v>
      </c>
      <c r="E149" s="219" t="s">
        <v>472</v>
      </c>
      <c r="F149" s="220" t="s">
        <v>473</v>
      </c>
      <c r="G149" s="221" t="s">
        <v>285</v>
      </c>
      <c r="H149" s="222">
        <v>12.805</v>
      </c>
      <c r="I149" s="223"/>
      <c r="J149" s="224">
        <f>ROUND(I149*H149,2)</f>
        <v>0</v>
      </c>
      <c r="K149" s="220" t="s">
        <v>144</v>
      </c>
      <c r="L149" s="43"/>
      <c r="M149" s="225" t="s">
        <v>1</v>
      </c>
      <c r="N149" s="226" t="s">
        <v>45</v>
      </c>
      <c r="O149" s="90"/>
      <c r="P149" s="227">
        <f>O149*H149</f>
        <v>0</v>
      </c>
      <c r="Q149" s="227">
        <v>0.00726</v>
      </c>
      <c r="R149" s="227">
        <f>Q149*H149</f>
        <v>0.0929643</v>
      </c>
      <c r="S149" s="227">
        <v>0</v>
      </c>
      <c r="T149" s="22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159</v>
      </c>
      <c r="AT149" s="229" t="s">
        <v>140</v>
      </c>
      <c r="AU149" s="229" t="s">
        <v>90</v>
      </c>
      <c r="AY149" s="16" t="s">
        <v>139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88</v>
      </c>
      <c r="BK149" s="230">
        <f>ROUND(I149*H149,2)</f>
        <v>0</v>
      </c>
      <c r="BL149" s="16" t="s">
        <v>159</v>
      </c>
      <c r="BM149" s="229" t="s">
        <v>568</v>
      </c>
    </row>
    <row r="150" s="2" customFormat="1">
      <c r="A150" s="37"/>
      <c r="B150" s="38"/>
      <c r="C150" s="39"/>
      <c r="D150" s="231" t="s">
        <v>147</v>
      </c>
      <c r="E150" s="39"/>
      <c r="F150" s="232" t="s">
        <v>475</v>
      </c>
      <c r="G150" s="39"/>
      <c r="H150" s="39"/>
      <c r="I150" s="233"/>
      <c r="J150" s="39"/>
      <c r="K150" s="39"/>
      <c r="L150" s="43"/>
      <c r="M150" s="234"/>
      <c r="N150" s="23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147</v>
      </c>
      <c r="AU150" s="16" t="s">
        <v>90</v>
      </c>
    </row>
    <row r="151" s="2" customFormat="1">
      <c r="A151" s="37"/>
      <c r="B151" s="38"/>
      <c r="C151" s="39"/>
      <c r="D151" s="236" t="s">
        <v>149</v>
      </c>
      <c r="E151" s="39"/>
      <c r="F151" s="237" t="s">
        <v>569</v>
      </c>
      <c r="G151" s="39"/>
      <c r="H151" s="39"/>
      <c r="I151" s="233"/>
      <c r="J151" s="39"/>
      <c r="K151" s="39"/>
      <c r="L151" s="43"/>
      <c r="M151" s="234"/>
      <c r="N151" s="235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149</v>
      </c>
      <c r="AU151" s="16" t="s">
        <v>90</v>
      </c>
    </row>
    <row r="152" s="2" customFormat="1" ht="21.75" customHeight="1">
      <c r="A152" s="37"/>
      <c r="B152" s="38"/>
      <c r="C152" s="218" t="s">
        <v>191</v>
      </c>
      <c r="D152" s="218" t="s">
        <v>140</v>
      </c>
      <c r="E152" s="219" t="s">
        <v>476</v>
      </c>
      <c r="F152" s="220" t="s">
        <v>477</v>
      </c>
      <c r="G152" s="221" t="s">
        <v>285</v>
      </c>
      <c r="H152" s="222">
        <v>12.805</v>
      </c>
      <c r="I152" s="223"/>
      <c r="J152" s="224">
        <f>ROUND(I152*H152,2)</f>
        <v>0</v>
      </c>
      <c r="K152" s="220" t="s">
        <v>144</v>
      </c>
      <c r="L152" s="43"/>
      <c r="M152" s="225" t="s">
        <v>1</v>
      </c>
      <c r="N152" s="226" t="s">
        <v>45</v>
      </c>
      <c r="O152" s="90"/>
      <c r="P152" s="227">
        <f>O152*H152</f>
        <v>0</v>
      </c>
      <c r="Q152" s="227">
        <v>0.00085999999999999998</v>
      </c>
      <c r="R152" s="227">
        <f>Q152*H152</f>
        <v>0.011012299999999999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159</v>
      </c>
      <c r="AT152" s="229" t="s">
        <v>140</v>
      </c>
      <c r="AU152" s="229" t="s">
        <v>90</v>
      </c>
      <c r="AY152" s="16" t="s">
        <v>139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88</v>
      </c>
      <c r="BK152" s="230">
        <f>ROUND(I152*H152,2)</f>
        <v>0</v>
      </c>
      <c r="BL152" s="16" t="s">
        <v>159</v>
      </c>
      <c r="BM152" s="229" t="s">
        <v>570</v>
      </c>
    </row>
    <row r="153" s="2" customFormat="1">
      <c r="A153" s="37"/>
      <c r="B153" s="38"/>
      <c r="C153" s="39"/>
      <c r="D153" s="231" t="s">
        <v>147</v>
      </c>
      <c r="E153" s="39"/>
      <c r="F153" s="232" t="s">
        <v>479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147</v>
      </c>
      <c r="AU153" s="16" t="s">
        <v>90</v>
      </c>
    </row>
    <row r="154" s="2" customFormat="1">
      <c r="A154" s="37"/>
      <c r="B154" s="38"/>
      <c r="C154" s="39"/>
      <c r="D154" s="236" t="s">
        <v>149</v>
      </c>
      <c r="E154" s="39"/>
      <c r="F154" s="237" t="s">
        <v>571</v>
      </c>
      <c r="G154" s="39"/>
      <c r="H154" s="39"/>
      <c r="I154" s="233"/>
      <c r="J154" s="39"/>
      <c r="K154" s="39"/>
      <c r="L154" s="43"/>
      <c r="M154" s="234"/>
      <c r="N154" s="23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149</v>
      </c>
      <c r="AU154" s="16" t="s">
        <v>90</v>
      </c>
    </row>
    <row r="155" s="2" customFormat="1" ht="24.15" customHeight="1">
      <c r="A155" s="37"/>
      <c r="B155" s="38"/>
      <c r="C155" s="218" t="s">
        <v>196</v>
      </c>
      <c r="D155" s="218" t="s">
        <v>140</v>
      </c>
      <c r="E155" s="219" t="s">
        <v>480</v>
      </c>
      <c r="F155" s="220" t="s">
        <v>481</v>
      </c>
      <c r="G155" s="221" t="s">
        <v>358</v>
      </c>
      <c r="H155" s="222">
        <v>0.057000000000000002</v>
      </c>
      <c r="I155" s="223"/>
      <c r="J155" s="224">
        <f>ROUND(I155*H155,2)</f>
        <v>0</v>
      </c>
      <c r="K155" s="220" t="s">
        <v>144</v>
      </c>
      <c r="L155" s="43"/>
      <c r="M155" s="225" t="s">
        <v>1</v>
      </c>
      <c r="N155" s="226" t="s">
        <v>45</v>
      </c>
      <c r="O155" s="90"/>
      <c r="P155" s="227">
        <f>O155*H155</f>
        <v>0</v>
      </c>
      <c r="Q155" s="227">
        <v>1.03955</v>
      </c>
      <c r="R155" s="227">
        <f>Q155*H155</f>
        <v>0.059254349999999997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159</v>
      </c>
      <c r="AT155" s="229" t="s">
        <v>140</v>
      </c>
      <c r="AU155" s="229" t="s">
        <v>90</v>
      </c>
      <c r="AY155" s="16" t="s">
        <v>139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88</v>
      </c>
      <c r="BK155" s="230">
        <f>ROUND(I155*H155,2)</f>
        <v>0</v>
      </c>
      <c r="BL155" s="16" t="s">
        <v>159</v>
      </c>
      <c r="BM155" s="229" t="s">
        <v>572</v>
      </c>
    </row>
    <row r="156" s="2" customFormat="1">
      <c r="A156" s="37"/>
      <c r="B156" s="38"/>
      <c r="C156" s="39"/>
      <c r="D156" s="231" t="s">
        <v>147</v>
      </c>
      <c r="E156" s="39"/>
      <c r="F156" s="232" t="s">
        <v>483</v>
      </c>
      <c r="G156" s="39"/>
      <c r="H156" s="39"/>
      <c r="I156" s="233"/>
      <c r="J156" s="39"/>
      <c r="K156" s="39"/>
      <c r="L156" s="43"/>
      <c r="M156" s="234"/>
      <c r="N156" s="23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147</v>
      </c>
      <c r="AU156" s="16" t="s">
        <v>90</v>
      </c>
    </row>
    <row r="157" s="2" customFormat="1">
      <c r="A157" s="37"/>
      <c r="B157" s="38"/>
      <c r="C157" s="39"/>
      <c r="D157" s="236" t="s">
        <v>149</v>
      </c>
      <c r="E157" s="39"/>
      <c r="F157" s="237" t="s">
        <v>573</v>
      </c>
      <c r="G157" s="39"/>
      <c r="H157" s="39"/>
      <c r="I157" s="233"/>
      <c r="J157" s="39"/>
      <c r="K157" s="39"/>
      <c r="L157" s="43"/>
      <c r="M157" s="234"/>
      <c r="N157" s="235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149</v>
      </c>
      <c r="AU157" s="16" t="s">
        <v>90</v>
      </c>
    </row>
    <row r="158" s="13" customFormat="1">
      <c r="A158" s="13"/>
      <c r="B158" s="247"/>
      <c r="C158" s="248"/>
      <c r="D158" s="236" t="s">
        <v>262</v>
      </c>
      <c r="E158" s="249" t="s">
        <v>1</v>
      </c>
      <c r="F158" s="250" t="s">
        <v>574</v>
      </c>
      <c r="G158" s="248"/>
      <c r="H158" s="251">
        <v>0.057000000000000002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7" t="s">
        <v>262</v>
      </c>
      <c r="AU158" s="257" t="s">
        <v>90</v>
      </c>
      <c r="AV158" s="13" t="s">
        <v>90</v>
      </c>
      <c r="AW158" s="13" t="s">
        <v>33</v>
      </c>
      <c r="AX158" s="13" t="s">
        <v>88</v>
      </c>
      <c r="AY158" s="257" t="s">
        <v>139</v>
      </c>
    </row>
    <row r="159" s="2" customFormat="1" ht="24.15" customHeight="1">
      <c r="A159" s="37"/>
      <c r="B159" s="38"/>
      <c r="C159" s="218" t="s">
        <v>201</v>
      </c>
      <c r="D159" s="218" t="s">
        <v>140</v>
      </c>
      <c r="E159" s="219" t="s">
        <v>575</v>
      </c>
      <c r="F159" s="220" t="s">
        <v>576</v>
      </c>
      <c r="G159" s="221" t="s">
        <v>295</v>
      </c>
      <c r="H159" s="222">
        <v>2.8999999999999999</v>
      </c>
      <c r="I159" s="223"/>
      <c r="J159" s="224">
        <f>ROUND(I159*H159,2)</f>
        <v>0</v>
      </c>
      <c r="K159" s="220" t="s">
        <v>1</v>
      </c>
      <c r="L159" s="43"/>
      <c r="M159" s="225" t="s">
        <v>1</v>
      </c>
      <c r="N159" s="226" t="s">
        <v>45</v>
      </c>
      <c r="O159" s="90"/>
      <c r="P159" s="227">
        <f>O159*H159</f>
        <v>0</v>
      </c>
      <c r="Q159" s="227">
        <v>0.00023000000000000001</v>
      </c>
      <c r="R159" s="227">
        <f>Q159*H159</f>
        <v>0.00066699999999999995</v>
      </c>
      <c r="S159" s="227">
        <v>0</v>
      </c>
      <c r="T159" s="228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9" t="s">
        <v>159</v>
      </c>
      <c r="AT159" s="229" t="s">
        <v>140</v>
      </c>
      <c r="AU159" s="229" t="s">
        <v>90</v>
      </c>
      <c r="AY159" s="16" t="s">
        <v>139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6" t="s">
        <v>88</v>
      </c>
      <c r="BK159" s="230">
        <f>ROUND(I159*H159,2)</f>
        <v>0</v>
      </c>
      <c r="BL159" s="16" t="s">
        <v>159</v>
      </c>
      <c r="BM159" s="229" t="s">
        <v>577</v>
      </c>
    </row>
    <row r="160" s="2" customFormat="1" ht="37.8" customHeight="1">
      <c r="A160" s="37"/>
      <c r="B160" s="38"/>
      <c r="C160" s="271" t="s">
        <v>207</v>
      </c>
      <c r="D160" s="271" t="s">
        <v>578</v>
      </c>
      <c r="E160" s="272" t="s">
        <v>579</v>
      </c>
      <c r="F160" s="273" t="s">
        <v>580</v>
      </c>
      <c r="G160" s="274" t="s">
        <v>295</v>
      </c>
      <c r="H160" s="275">
        <v>2.8999999999999999</v>
      </c>
      <c r="I160" s="276"/>
      <c r="J160" s="277">
        <f>ROUND(I160*H160,2)</f>
        <v>0</v>
      </c>
      <c r="K160" s="273" t="s">
        <v>144</v>
      </c>
      <c r="L160" s="278"/>
      <c r="M160" s="279" t="s">
        <v>1</v>
      </c>
      <c r="N160" s="280" t="s">
        <v>45</v>
      </c>
      <c r="O160" s="90"/>
      <c r="P160" s="227">
        <f>O160*H160</f>
        <v>0</v>
      </c>
      <c r="Q160" s="227">
        <v>0.00088000000000000003</v>
      </c>
      <c r="R160" s="227">
        <f>Q160*H160</f>
        <v>0.002552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180</v>
      </c>
      <c r="AT160" s="229" t="s">
        <v>578</v>
      </c>
      <c r="AU160" s="229" t="s">
        <v>90</v>
      </c>
      <c r="AY160" s="16" t="s">
        <v>139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88</v>
      </c>
      <c r="BK160" s="230">
        <f>ROUND(I160*H160,2)</f>
        <v>0</v>
      </c>
      <c r="BL160" s="16" t="s">
        <v>159</v>
      </c>
      <c r="BM160" s="229" t="s">
        <v>581</v>
      </c>
    </row>
    <row r="161" s="11" customFormat="1" ht="22.8" customHeight="1">
      <c r="A161" s="11"/>
      <c r="B161" s="204"/>
      <c r="C161" s="205"/>
      <c r="D161" s="206" t="s">
        <v>79</v>
      </c>
      <c r="E161" s="258" t="s">
        <v>582</v>
      </c>
      <c r="F161" s="258" t="s">
        <v>583</v>
      </c>
      <c r="G161" s="205"/>
      <c r="H161" s="205"/>
      <c r="I161" s="208"/>
      <c r="J161" s="259">
        <f>BK161</f>
        <v>0</v>
      </c>
      <c r="K161" s="205"/>
      <c r="L161" s="210"/>
      <c r="M161" s="211"/>
      <c r="N161" s="212"/>
      <c r="O161" s="212"/>
      <c r="P161" s="213">
        <f>SUM(P162:P163)</f>
        <v>0</v>
      </c>
      <c r="Q161" s="212"/>
      <c r="R161" s="213">
        <f>SUM(R162:R163)</f>
        <v>0.082460000000000006</v>
      </c>
      <c r="S161" s="212"/>
      <c r="T161" s="214">
        <f>SUM(T162:T163)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215" t="s">
        <v>88</v>
      </c>
      <c r="AT161" s="216" t="s">
        <v>79</v>
      </c>
      <c r="AU161" s="216" t="s">
        <v>88</v>
      </c>
      <c r="AY161" s="215" t="s">
        <v>139</v>
      </c>
      <c r="BK161" s="217">
        <f>SUM(BK162:BK163)</f>
        <v>0</v>
      </c>
    </row>
    <row r="162" s="2" customFormat="1" ht="21.75" customHeight="1">
      <c r="A162" s="37"/>
      <c r="B162" s="38"/>
      <c r="C162" s="218" t="s">
        <v>211</v>
      </c>
      <c r="D162" s="218" t="s">
        <v>140</v>
      </c>
      <c r="E162" s="219" t="s">
        <v>584</v>
      </c>
      <c r="F162" s="220" t="s">
        <v>585</v>
      </c>
      <c r="G162" s="221" t="s">
        <v>143</v>
      </c>
      <c r="H162" s="222">
        <v>1</v>
      </c>
      <c r="I162" s="223"/>
      <c r="J162" s="224">
        <f>ROUND(I162*H162,2)</f>
        <v>0</v>
      </c>
      <c r="K162" s="220" t="s">
        <v>1</v>
      </c>
      <c r="L162" s="43"/>
      <c r="M162" s="225" t="s">
        <v>1</v>
      </c>
      <c r="N162" s="226" t="s">
        <v>45</v>
      </c>
      <c r="O162" s="90"/>
      <c r="P162" s="227">
        <f>O162*H162</f>
        <v>0</v>
      </c>
      <c r="Q162" s="227">
        <v>0.082460000000000006</v>
      </c>
      <c r="R162" s="227">
        <f>Q162*H162</f>
        <v>0.082460000000000006</v>
      </c>
      <c r="S162" s="227">
        <v>0</v>
      </c>
      <c r="T162" s="22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9" t="s">
        <v>159</v>
      </c>
      <c r="AT162" s="229" t="s">
        <v>140</v>
      </c>
      <c r="AU162" s="229" t="s">
        <v>90</v>
      </c>
      <c r="AY162" s="16" t="s">
        <v>139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6" t="s">
        <v>88</v>
      </c>
      <c r="BK162" s="230">
        <f>ROUND(I162*H162,2)</f>
        <v>0</v>
      </c>
      <c r="BL162" s="16" t="s">
        <v>159</v>
      </c>
      <c r="BM162" s="229" t="s">
        <v>586</v>
      </c>
    </row>
    <row r="163" s="2" customFormat="1">
      <c r="A163" s="37"/>
      <c r="B163" s="38"/>
      <c r="C163" s="39"/>
      <c r="D163" s="236" t="s">
        <v>149</v>
      </c>
      <c r="E163" s="39"/>
      <c r="F163" s="237" t="s">
        <v>587</v>
      </c>
      <c r="G163" s="39"/>
      <c r="H163" s="39"/>
      <c r="I163" s="233"/>
      <c r="J163" s="39"/>
      <c r="K163" s="39"/>
      <c r="L163" s="43"/>
      <c r="M163" s="234"/>
      <c r="N163" s="235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149</v>
      </c>
      <c r="AU163" s="16" t="s">
        <v>90</v>
      </c>
    </row>
    <row r="164" s="11" customFormat="1" ht="22.8" customHeight="1">
      <c r="A164" s="11"/>
      <c r="B164" s="204"/>
      <c r="C164" s="205"/>
      <c r="D164" s="206" t="s">
        <v>79</v>
      </c>
      <c r="E164" s="258" t="s">
        <v>392</v>
      </c>
      <c r="F164" s="258" t="s">
        <v>393</v>
      </c>
      <c r="G164" s="205"/>
      <c r="H164" s="205"/>
      <c r="I164" s="208"/>
      <c r="J164" s="259">
        <f>BK164</f>
        <v>0</v>
      </c>
      <c r="K164" s="205"/>
      <c r="L164" s="210"/>
      <c r="M164" s="211"/>
      <c r="N164" s="212"/>
      <c r="O164" s="212"/>
      <c r="P164" s="213">
        <f>SUM(P165:P178)</f>
        <v>0</v>
      </c>
      <c r="Q164" s="212"/>
      <c r="R164" s="213">
        <f>SUM(R165:R178)</f>
        <v>0</v>
      </c>
      <c r="S164" s="212"/>
      <c r="T164" s="214">
        <f>SUM(T165:T178)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15" t="s">
        <v>88</v>
      </c>
      <c r="AT164" s="216" t="s">
        <v>79</v>
      </c>
      <c r="AU164" s="216" t="s">
        <v>88</v>
      </c>
      <c r="AY164" s="215" t="s">
        <v>139</v>
      </c>
      <c r="BK164" s="217">
        <f>SUM(BK165:BK178)</f>
        <v>0</v>
      </c>
    </row>
    <row r="165" s="2" customFormat="1" ht="24.15" customHeight="1">
      <c r="A165" s="37"/>
      <c r="B165" s="38"/>
      <c r="C165" s="218" t="s">
        <v>8</v>
      </c>
      <c r="D165" s="218" t="s">
        <v>140</v>
      </c>
      <c r="E165" s="219" t="s">
        <v>588</v>
      </c>
      <c r="F165" s="220" t="s">
        <v>589</v>
      </c>
      <c r="G165" s="221" t="s">
        <v>258</v>
      </c>
      <c r="H165" s="222">
        <v>53.670000000000002</v>
      </c>
      <c r="I165" s="223"/>
      <c r="J165" s="224">
        <f>ROUND(I165*H165,2)</f>
        <v>0</v>
      </c>
      <c r="K165" s="220" t="s">
        <v>144</v>
      </c>
      <c r="L165" s="43"/>
      <c r="M165" s="225" t="s">
        <v>1</v>
      </c>
      <c r="N165" s="226" t="s">
        <v>45</v>
      </c>
      <c r="O165" s="90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9" t="s">
        <v>159</v>
      </c>
      <c r="AT165" s="229" t="s">
        <v>140</v>
      </c>
      <c r="AU165" s="229" t="s">
        <v>90</v>
      </c>
      <c r="AY165" s="16" t="s">
        <v>139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6" t="s">
        <v>88</v>
      </c>
      <c r="BK165" s="230">
        <f>ROUND(I165*H165,2)</f>
        <v>0</v>
      </c>
      <c r="BL165" s="16" t="s">
        <v>159</v>
      </c>
      <c r="BM165" s="229" t="s">
        <v>590</v>
      </c>
    </row>
    <row r="166" s="2" customFormat="1">
      <c r="A166" s="37"/>
      <c r="B166" s="38"/>
      <c r="C166" s="39"/>
      <c r="D166" s="231" t="s">
        <v>147</v>
      </c>
      <c r="E166" s="39"/>
      <c r="F166" s="232" t="s">
        <v>591</v>
      </c>
      <c r="G166" s="39"/>
      <c r="H166" s="39"/>
      <c r="I166" s="233"/>
      <c r="J166" s="39"/>
      <c r="K166" s="39"/>
      <c r="L166" s="43"/>
      <c r="M166" s="234"/>
      <c r="N166" s="235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147</v>
      </c>
      <c r="AU166" s="16" t="s">
        <v>90</v>
      </c>
    </row>
    <row r="167" s="13" customFormat="1">
      <c r="A167" s="13"/>
      <c r="B167" s="247"/>
      <c r="C167" s="248"/>
      <c r="D167" s="236" t="s">
        <v>262</v>
      </c>
      <c r="E167" s="249" t="s">
        <v>1</v>
      </c>
      <c r="F167" s="250" t="s">
        <v>592</v>
      </c>
      <c r="G167" s="248"/>
      <c r="H167" s="251">
        <v>25.300000000000001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7" t="s">
        <v>262</v>
      </c>
      <c r="AU167" s="257" t="s">
        <v>90</v>
      </c>
      <c r="AV167" s="13" t="s">
        <v>90</v>
      </c>
      <c r="AW167" s="13" t="s">
        <v>33</v>
      </c>
      <c r="AX167" s="13" t="s">
        <v>80</v>
      </c>
      <c r="AY167" s="257" t="s">
        <v>139</v>
      </c>
    </row>
    <row r="168" s="13" customFormat="1">
      <c r="A168" s="13"/>
      <c r="B168" s="247"/>
      <c r="C168" s="248"/>
      <c r="D168" s="236" t="s">
        <v>262</v>
      </c>
      <c r="E168" s="249" t="s">
        <v>1</v>
      </c>
      <c r="F168" s="250" t="s">
        <v>593</v>
      </c>
      <c r="G168" s="248"/>
      <c r="H168" s="251">
        <v>28.370000000000001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7" t="s">
        <v>262</v>
      </c>
      <c r="AU168" s="257" t="s">
        <v>90</v>
      </c>
      <c r="AV168" s="13" t="s">
        <v>90</v>
      </c>
      <c r="AW168" s="13" t="s">
        <v>33</v>
      </c>
      <c r="AX168" s="13" t="s">
        <v>80</v>
      </c>
      <c r="AY168" s="257" t="s">
        <v>139</v>
      </c>
    </row>
    <row r="169" s="14" customFormat="1">
      <c r="A169" s="14"/>
      <c r="B169" s="260"/>
      <c r="C169" s="261"/>
      <c r="D169" s="236" t="s">
        <v>262</v>
      </c>
      <c r="E169" s="262" t="s">
        <v>1</v>
      </c>
      <c r="F169" s="263" t="s">
        <v>307</v>
      </c>
      <c r="G169" s="261"/>
      <c r="H169" s="264">
        <v>53.670000000000002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0" t="s">
        <v>262</v>
      </c>
      <c r="AU169" s="270" t="s">
        <v>90</v>
      </c>
      <c r="AV169" s="14" t="s">
        <v>159</v>
      </c>
      <c r="AW169" s="14" t="s">
        <v>33</v>
      </c>
      <c r="AX169" s="14" t="s">
        <v>88</v>
      </c>
      <c r="AY169" s="270" t="s">
        <v>139</v>
      </c>
    </row>
    <row r="170" s="2" customFormat="1" ht="37.8" customHeight="1">
      <c r="A170" s="37"/>
      <c r="B170" s="38"/>
      <c r="C170" s="218" t="s">
        <v>221</v>
      </c>
      <c r="D170" s="218" t="s">
        <v>140</v>
      </c>
      <c r="E170" s="219" t="s">
        <v>519</v>
      </c>
      <c r="F170" s="220" t="s">
        <v>520</v>
      </c>
      <c r="G170" s="221" t="s">
        <v>258</v>
      </c>
      <c r="H170" s="222">
        <v>25.309999999999999</v>
      </c>
      <c r="I170" s="223"/>
      <c r="J170" s="224">
        <f>ROUND(I170*H170,2)</f>
        <v>0</v>
      </c>
      <c r="K170" s="220" t="s">
        <v>144</v>
      </c>
      <c r="L170" s="43"/>
      <c r="M170" s="225" t="s">
        <v>1</v>
      </c>
      <c r="N170" s="226" t="s">
        <v>45</v>
      </c>
      <c r="O170" s="90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9" t="s">
        <v>159</v>
      </c>
      <c r="AT170" s="229" t="s">
        <v>140</v>
      </c>
      <c r="AU170" s="229" t="s">
        <v>90</v>
      </c>
      <c r="AY170" s="16" t="s">
        <v>139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6" t="s">
        <v>88</v>
      </c>
      <c r="BK170" s="230">
        <f>ROUND(I170*H170,2)</f>
        <v>0</v>
      </c>
      <c r="BL170" s="16" t="s">
        <v>159</v>
      </c>
      <c r="BM170" s="229" t="s">
        <v>594</v>
      </c>
    </row>
    <row r="171" s="2" customFormat="1">
      <c r="A171" s="37"/>
      <c r="B171" s="38"/>
      <c r="C171" s="39"/>
      <c r="D171" s="231" t="s">
        <v>147</v>
      </c>
      <c r="E171" s="39"/>
      <c r="F171" s="232" t="s">
        <v>522</v>
      </c>
      <c r="G171" s="39"/>
      <c r="H171" s="39"/>
      <c r="I171" s="233"/>
      <c r="J171" s="39"/>
      <c r="K171" s="39"/>
      <c r="L171" s="43"/>
      <c r="M171" s="234"/>
      <c r="N171" s="235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147</v>
      </c>
      <c r="AU171" s="16" t="s">
        <v>90</v>
      </c>
    </row>
    <row r="172" s="2" customFormat="1">
      <c r="A172" s="37"/>
      <c r="B172" s="38"/>
      <c r="C172" s="39"/>
      <c r="D172" s="236" t="s">
        <v>149</v>
      </c>
      <c r="E172" s="39"/>
      <c r="F172" s="237" t="s">
        <v>595</v>
      </c>
      <c r="G172" s="39"/>
      <c r="H172" s="39"/>
      <c r="I172" s="233"/>
      <c r="J172" s="39"/>
      <c r="K172" s="39"/>
      <c r="L172" s="43"/>
      <c r="M172" s="234"/>
      <c r="N172" s="235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149</v>
      </c>
      <c r="AU172" s="16" t="s">
        <v>90</v>
      </c>
    </row>
    <row r="173" s="13" customFormat="1">
      <c r="A173" s="13"/>
      <c r="B173" s="247"/>
      <c r="C173" s="248"/>
      <c r="D173" s="236" t="s">
        <v>262</v>
      </c>
      <c r="E173" s="249" t="s">
        <v>1</v>
      </c>
      <c r="F173" s="250" t="s">
        <v>596</v>
      </c>
      <c r="G173" s="248"/>
      <c r="H173" s="251">
        <v>25.309999999999999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7" t="s">
        <v>262</v>
      </c>
      <c r="AU173" s="257" t="s">
        <v>90</v>
      </c>
      <c r="AV173" s="13" t="s">
        <v>90</v>
      </c>
      <c r="AW173" s="13" t="s">
        <v>33</v>
      </c>
      <c r="AX173" s="13" t="s">
        <v>88</v>
      </c>
      <c r="AY173" s="257" t="s">
        <v>139</v>
      </c>
    </row>
    <row r="174" s="2" customFormat="1" ht="37.8" customHeight="1">
      <c r="A174" s="37"/>
      <c r="B174" s="38"/>
      <c r="C174" s="218" t="s">
        <v>227</v>
      </c>
      <c r="D174" s="218" t="s">
        <v>140</v>
      </c>
      <c r="E174" s="219" t="s">
        <v>526</v>
      </c>
      <c r="F174" s="220" t="s">
        <v>527</v>
      </c>
      <c r="G174" s="221" t="s">
        <v>258</v>
      </c>
      <c r="H174" s="222">
        <v>28.370000000000001</v>
      </c>
      <c r="I174" s="223"/>
      <c r="J174" s="224">
        <f>ROUND(I174*H174,2)</f>
        <v>0</v>
      </c>
      <c r="K174" s="220" t="s">
        <v>144</v>
      </c>
      <c r="L174" s="43"/>
      <c r="M174" s="225" t="s">
        <v>1</v>
      </c>
      <c r="N174" s="226" t="s">
        <v>45</v>
      </c>
      <c r="O174" s="90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9" t="s">
        <v>159</v>
      </c>
      <c r="AT174" s="229" t="s">
        <v>140</v>
      </c>
      <c r="AU174" s="229" t="s">
        <v>90</v>
      </c>
      <c r="AY174" s="16" t="s">
        <v>139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6" t="s">
        <v>88</v>
      </c>
      <c r="BK174" s="230">
        <f>ROUND(I174*H174,2)</f>
        <v>0</v>
      </c>
      <c r="BL174" s="16" t="s">
        <v>159</v>
      </c>
      <c r="BM174" s="229" t="s">
        <v>597</v>
      </c>
    </row>
    <row r="175" s="2" customFormat="1">
      <c r="A175" s="37"/>
      <c r="B175" s="38"/>
      <c r="C175" s="39"/>
      <c r="D175" s="231" t="s">
        <v>147</v>
      </c>
      <c r="E175" s="39"/>
      <c r="F175" s="232" t="s">
        <v>529</v>
      </c>
      <c r="G175" s="39"/>
      <c r="H175" s="39"/>
      <c r="I175" s="233"/>
      <c r="J175" s="39"/>
      <c r="K175" s="39"/>
      <c r="L175" s="43"/>
      <c r="M175" s="234"/>
      <c r="N175" s="235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147</v>
      </c>
      <c r="AU175" s="16" t="s">
        <v>90</v>
      </c>
    </row>
    <row r="176" s="2" customFormat="1">
      <c r="A176" s="37"/>
      <c r="B176" s="38"/>
      <c r="C176" s="39"/>
      <c r="D176" s="236" t="s">
        <v>149</v>
      </c>
      <c r="E176" s="39"/>
      <c r="F176" s="237" t="s">
        <v>598</v>
      </c>
      <c r="G176" s="39"/>
      <c r="H176" s="39"/>
      <c r="I176" s="233"/>
      <c r="J176" s="39"/>
      <c r="K176" s="39"/>
      <c r="L176" s="43"/>
      <c r="M176" s="234"/>
      <c r="N176" s="235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149</v>
      </c>
      <c r="AU176" s="16" t="s">
        <v>90</v>
      </c>
    </row>
    <row r="177" s="2" customFormat="1" ht="16.5" customHeight="1">
      <c r="A177" s="37"/>
      <c r="B177" s="38"/>
      <c r="C177" s="218" t="s">
        <v>232</v>
      </c>
      <c r="D177" s="218" t="s">
        <v>140</v>
      </c>
      <c r="E177" s="219" t="s">
        <v>395</v>
      </c>
      <c r="F177" s="220" t="s">
        <v>396</v>
      </c>
      <c r="G177" s="221" t="s">
        <v>358</v>
      </c>
      <c r="H177" s="222">
        <v>31.149999999999999</v>
      </c>
      <c r="I177" s="223"/>
      <c r="J177" s="224">
        <f>ROUND(I177*H177,2)</f>
        <v>0</v>
      </c>
      <c r="K177" s="220" t="s">
        <v>144</v>
      </c>
      <c r="L177" s="43"/>
      <c r="M177" s="225" t="s">
        <v>1</v>
      </c>
      <c r="N177" s="226" t="s">
        <v>45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159</v>
      </c>
      <c r="AT177" s="229" t="s">
        <v>140</v>
      </c>
      <c r="AU177" s="229" t="s">
        <v>90</v>
      </c>
      <c r="AY177" s="16" t="s">
        <v>139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88</v>
      </c>
      <c r="BK177" s="230">
        <f>ROUND(I177*H177,2)</f>
        <v>0</v>
      </c>
      <c r="BL177" s="16" t="s">
        <v>159</v>
      </c>
      <c r="BM177" s="229" t="s">
        <v>599</v>
      </c>
    </row>
    <row r="178" s="2" customFormat="1">
      <c r="A178" s="37"/>
      <c r="B178" s="38"/>
      <c r="C178" s="39"/>
      <c r="D178" s="231" t="s">
        <v>147</v>
      </c>
      <c r="E178" s="39"/>
      <c r="F178" s="232" t="s">
        <v>398</v>
      </c>
      <c r="G178" s="39"/>
      <c r="H178" s="39"/>
      <c r="I178" s="233"/>
      <c r="J178" s="39"/>
      <c r="K178" s="39"/>
      <c r="L178" s="43"/>
      <c r="M178" s="238"/>
      <c r="N178" s="239"/>
      <c r="O178" s="240"/>
      <c r="P178" s="240"/>
      <c r="Q178" s="240"/>
      <c r="R178" s="240"/>
      <c r="S178" s="240"/>
      <c r="T178" s="24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147</v>
      </c>
      <c r="AU178" s="16" t="s">
        <v>90</v>
      </c>
    </row>
    <row r="179" s="2" customFormat="1" ht="6.96" customHeight="1">
      <c r="A179" s="37"/>
      <c r="B179" s="65"/>
      <c r="C179" s="66"/>
      <c r="D179" s="66"/>
      <c r="E179" s="66"/>
      <c r="F179" s="66"/>
      <c r="G179" s="66"/>
      <c r="H179" s="66"/>
      <c r="I179" s="66"/>
      <c r="J179" s="66"/>
      <c r="K179" s="66"/>
      <c r="L179" s="43"/>
      <c r="M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</row>
  </sheetData>
  <sheetProtection sheet="1" autoFilter="0" formatColumns="0" formatRows="0" objects="1" scenarios="1" spinCount="100000" saltValue="AXSNVmqiPZ5Ctwoq0LwxiAf9ZGPiRPlVkOCeLaj/IV2XHm3TMfI/iTxJt9qk5h7KY8wMbNi9afFEYflFbb3Ufw==" hashValue="T/vyUESzpB96wTTu2y/UryLcqvboCxAL7BbaffIplqvicQ4vJ3X+0mG09fLoKsShgJnQvp2m9mzMdSXdLQYQfQ==" algorithmName="SHA-512" password="CC35"/>
  <autoFilter ref="C121:K17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6" r:id="rId1" display="https://podminky.urs.cz/item/CS_URS_2023_01/124253100"/>
    <hyperlink ref="F129" r:id="rId2" display="https://podminky.urs.cz/item/CS_URS_2023_01/171151103"/>
    <hyperlink ref="F132" r:id="rId3" display="https://podminky.urs.cz/item/CS_URS_2023_01/181951112"/>
    <hyperlink ref="F147" r:id="rId4" display="https://podminky.urs.cz/item/CS_URS_2023_01/321321116"/>
    <hyperlink ref="F150" r:id="rId5" display="https://podminky.urs.cz/item/CS_URS_2023_01/321351010"/>
    <hyperlink ref="F153" r:id="rId6" display="https://podminky.urs.cz/item/CS_URS_2023_01/321352010"/>
    <hyperlink ref="F156" r:id="rId7" display="https://podminky.urs.cz/item/CS_URS_2023_01/321368211"/>
    <hyperlink ref="F166" r:id="rId8" display="https://podminky.urs.cz/item/CS_URS_2023_01/167151101"/>
    <hyperlink ref="F171" r:id="rId9" display="https://podminky.urs.cz/item/CS_URS_2023_01/162351103"/>
    <hyperlink ref="F175" r:id="rId10" display="https://podminky.urs.cz/item/CS_URS_2023_01/162651111"/>
    <hyperlink ref="F178" r:id="rId11" display="https://podminky.urs.cz/item/CS_URS_2023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90</v>
      </c>
    </row>
    <row r="4" s="1" customFormat="1" ht="24.96" customHeight="1">
      <c r="B4" s="19"/>
      <c r="D4" s="147" t="s">
        <v>115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var2_JIHLÁVKA, PROSTŘEDKOVICE, REVITALIZACE TOKU (PMO)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600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24. 10. 2023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27</v>
      </c>
      <c r="F15" s="37"/>
      <c r="G15" s="37"/>
      <c r="H15" s="37"/>
      <c r="I15" s="149" t="s">
        <v>28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29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31</v>
      </c>
      <c r="E20" s="37"/>
      <c r="F20" s="37"/>
      <c r="G20" s="37"/>
      <c r="H20" s="37"/>
      <c r="I20" s="149" t="s">
        <v>25</v>
      </c>
      <c r="J20" s="140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tr">
        <f>IF('Rekapitulace stavby'!E17="","",'Rekapitulace stavby'!E17)</f>
        <v xml:space="preserve"> </v>
      </c>
      <c r="F21" s="37"/>
      <c r="G21" s="37"/>
      <c r="H21" s="37"/>
      <c r="I21" s="149" t="s">
        <v>28</v>
      </c>
      <c r="J21" s="140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34</v>
      </c>
      <c r="E23" s="37"/>
      <c r="F23" s="37"/>
      <c r="G23" s="37"/>
      <c r="H23" s="37"/>
      <c r="I23" s="149" t="s">
        <v>25</v>
      </c>
      <c r="J23" s="140" t="s">
        <v>35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36</v>
      </c>
      <c r="F24" s="37"/>
      <c r="G24" s="37"/>
      <c r="H24" s="37"/>
      <c r="I24" s="149" t="s">
        <v>28</v>
      </c>
      <c r="J24" s="140" t="s">
        <v>37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40</v>
      </c>
      <c r="E30" s="37"/>
      <c r="F30" s="37"/>
      <c r="G30" s="37"/>
      <c r="H30" s="37"/>
      <c r="I30" s="37"/>
      <c r="J30" s="159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42</v>
      </c>
      <c r="G32" s="37"/>
      <c r="H32" s="37"/>
      <c r="I32" s="160" t="s">
        <v>41</v>
      </c>
      <c r="J32" s="160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44</v>
      </c>
      <c r="E33" s="149" t="s">
        <v>45</v>
      </c>
      <c r="F33" s="162">
        <f>ROUND((SUM(BE118:BE122)),  2)</f>
        <v>0</v>
      </c>
      <c r="G33" s="37"/>
      <c r="H33" s="37"/>
      <c r="I33" s="163">
        <v>0.20999999999999999</v>
      </c>
      <c r="J33" s="162">
        <f>ROUND(((SUM(BE118:BE122))*I33),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46</v>
      </c>
      <c r="F34" s="162">
        <f>ROUND((SUM(BF118:BF122)),  2)</f>
        <v>0</v>
      </c>
      <c r="G34" s="37"/>
      <c r="H34" s="37"/>
      <c r="I34" s="163">
        <v>0.14999999999999999</v>
      </c>
      <c r="J34" s="162">
        <f>ROUND(((SUM(BF118:BF122))*I34),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47</v>
      </c>
      <c r="F35" s="162">
        <f>ROUND((SUM(BG118:BG122)),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48</v>
      </c>
      <c r="F36" s="162">
        <f>ROUND((SUM(BH118:BH122)),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49</v>
      </c>
      <c r="F37" s="162">
        <f>ROUND((SUM(BI118:BI122)),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50</v>
      </c>
      <c r="E39" s="166"/>
      <c r="F39" s="166"/>
      <c r="G39" s="167" t="s">
        <v>51</v>
      </c>
      <c r="H39" s="168" t="s">
        <v>52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53</v>
      </c>
      <c r="E50" s="172"/>
      <c r="F50" s="172"/>
      <c r="G50" s="171" t="s">
        <v>54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55</v>
      </c>
      <c r="E61" s="174"/>
      <c r="F61" s="175" t="s">
        <v>56</v>
      </c>
      <c r="G61" s="173" t="s">
        <v>55</v>
      </c>
      <c r="H61" s="174"/>
      <c r="I61" s="174"/>
      <c r="J61" s="176" t="s">
        <v>56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57</v>
      </c>
      <c r="E65" s="177"/>
      <c r="F65" s="177"/>
      <c r="G65" s="171" t="s">
        <v>58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55</v>
      </c>
      <c r="E76" s="174"/>
      <c r="F76" s="175" t="s">
        <v>56</v>
      </c>
      <c r="G76" s="173" t="s">
        <v>55</v>
      </c>
      <c r="H76" s="174"/>
      <c r="I76" s="174"/>
      <c r="J76" s="176" t="s">
        <v>56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var2_JIHLÁVKA, PROSTŘEDKOVICE, REVITALIZACE TOKU (PMO)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SO-05 - Přeložky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Prostředkovice</v>
      </c>
      <c r="G89" s="39"/>
      <c r="H89" s="39"/>
      <c r="I89" s="31" t="s">
        <v>22</v>
      </c>
      <c r="J89" s="78" t="str">
        <f>IF(J12="","",J12)</f>
        <v>24. 10. 2023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Povodí Moravy, s.p. </v>
      </c>
      <c r="G91" s="39"/>
      <c r="H91" s="39"/>
      <c r="I91" s="31" t="s">
        <v>31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Envicons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119</v>
      </c>
      <c r="D94" s="184"/>
      <c r="E94" s="184"/>
      <c r="F94" s="184"/>
      <c r="G94" s="184"/>
      <c r="H94" s="184"/>
      <c r="I94" s="184"/>
      <c r="J94" s="185" t="s">
        <v>120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121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87"/>
      <c r="C97" s="188"/>
      <c r="D97" s="189" t="s">
        <v>601</v>
      </c>
      <c r="E97" s="190"/>
      <c r="F97" s="190"/>
      <c r="G97" s="190"/>
      <c r="H97" s="190"/>
      <c r="I97" s="190"/>
      <c r="J97" s="191">
        <f>J119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2"/>
      <c r="C98" s="132"/>
      <c r="D98" s="243" t="s">
        <v>602</v>
      </c>
      <c r="E98" s="244"/>
      <c r="F98" s="244"/>
      <c r="G98" s="244"/>
      <c r="H98" s="244"/>
      <c r="I98" s="244"/>
      <c r="J98" s="245">
        <f>J120</f>
        <v>0</v>
      </c>
      <c r="K98" s="132"/>
      <c r="L98" s="246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124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var2_JIHLÁVKA, PROSTŘEDKOVICE, REVITALIZACE TOKU (PMO)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SO-05 - Přeložky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Prostředkovice</v>
      </c>
      <c r="G112" s="39"/>
      <c r="H112" s="39"/>
      <c r="I112" s="31" t="s">
        <v>22</v>
      </c>
      <c r="J112" s="78" t="str">
        <f>IF(J12="","",J12)</f>
        <v>24. 10. 2023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Povodí Moravy, s.p. </v>
      </c>
      <c r="G114" s="39"/>
      <c r="H114" s="39"/>
      <c r="I114" s="31" t="s">
        <v>31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29</v>
      </c>
      <c r="D115" s="39"/>
      <c r="E115" s="39"/>
      <c r="F115" s="26" t="str">
        <f>IF(E18="","",E18)</f>
        <v>Vyplň údaj</v>
      </c>
      <c r="G115" s="39"/>
      <c r="H115" s="39"/>
      <c r="I115" s="31" t="s">
        <v>34</v>
      </c>
      <c r="J115" s="35" t="str">
        <f>E24</f>
        <v>Envicons s.r.o.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0" customFormat="1" ht="29.28" customHeight="1">
      <c r="A117" s="193"/>
      <c r="B117" s="194"/>
      <c r="C117" s="195" t="s">
        <v>125</v>
      </c>
      <c r="D117" s="196" t="s">
        <v>65</v>
      </c>
      <c r="E117" s="196" t="s">
        <v>61</v>
      </c>
      <c r="F117" s="196" t="s">
        <v>62</v>
      </c>
      <c r="G117" s="196" t="s">
        <v>126</v>
      </c>
      <c r="H117" s="196" t="s">
        <v>127</v>
      </c>
      <c r="I117" s="196" t="s">
        <v>128</v>
      </c>
      <c r="J117" s="196" t="s">
        <v>120</v>
      </c>
      <c r="K117" s="197" t="s">
        <v>129</v>
      </c>
      <c r="L117" s="198"/>
      <c r="M117" s="99" t="s">
        <v>1</v>
      </c>
      <c r="N117" s="100" t="s">
        <v>44</v>
      </c>
      <c r="O117" s="100" t="s">
        <v>130</v>
      </c>
      <c r="P117" s="100" t="s">
        <v>131</v>
      </c>
      <c r="Q117" s="100" t="s">
        <v>132</v>
      </c>
      <c r="R117" s="100" t="s">
        <v>133</v>
      </c>
      <c r="S117" s="100" t="s">
        <v>134</v>
      </c>
      <c r="T117" s="101" t="s">
        <v>135</v>
      </c>
      <c r="U117" s="193"/>
      <c r="V117" s="193"/>
      <c r="W117" s="193"/>
      <c r="X117" s="193"/>
      <c r="Y117" s="193"/>
      <c r="Z117" s="193"/>
      <c r="AA117" s="193"/>
      <c r="AB117" s="193"/>
      <c r="AC117" s="193"/>
      <c r="AD117" s="193"/>
      <c r="AE117" s="193"/>
    </row>
    <row r="118" s="2" customFormat="1" ht="22.8" customHeight="1">
      <c r="A118" s="37"/>
      <c r="B118" s="38"/>
      <c r="C118" s="106" t="s">
        <v>136</v>
      </c>
      <c r="D118" s="39"/>
      <c r="E118" s="39"/>
      <c r="F118" s="39"/>
      <c r="G118" s="39"/>
      <c r="H118" s="39"/>
      <c r="I118" s="39"/>
      <c r="J118" s="199">
        <f>BK118</f>
        <v>0</v>
      </c>
      <c r="K118" s="39"/>
      <c r="L118" s="43"/>
      <c r="M118" s="102"/>
      <c r="N118" s="200"/>
      <c r="O118" s="103"/>
      <c r="P118" s="201">
        <f>P119</f>
        <v>0</v>
      </c>
      <c r="Q118" s="103"/>
      <c r="R118" s="201">
        <f>R119</f>
        <v>0</v>
      </c>
      <c r="S118" s="103"/>
      <c r="T118" s="202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79</v>
      </c>
      <c r="AU118" s="16" t="s">
        <v>122</v>
      </c>
      <c r="BK118" s="203">
        <f>BK119</f>
        <v>0</v>
      </c>
    </row>
    <row r="119" s="11" customFormat="1" ht="25.92" customHeight="1">
      <c r="A119" s="11"/>
      <c r="B119" s="204"/>
      <c r="C119" s="205"/>
      <c r="D119" s="206" t="s">
        <v>79</v>
      </c>
      <c r="E119" s="207" t="s">
        <v>603</v>
      </c>
      <c r="F119" s="207" t="s">
        <v>604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P120</f>
        <v>0</v>
      </c>
      <c r="Q119" s="212"/>
      <c r="R119" s="213">
        <f>R120</f>
        <v>0</v>
      </c>
      <c r="S119" s="212"/>
      <c r="T119" s="214">
        <f>T120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15" t="s">
        <v>159</v>
      </c>
      <c r="AT119" s="216" t="s">
        <v>79</v>
      </c>
      <c r="AU119" s="216" t="s">
        <v>80</v>
      </c>
      <c r="AY119" s="215" t="s">
        <v>139</v>
      </c>
      <c r="BK119" s="217">
        <f>BK120</f>
        <v>0</v>
      </c>
    </row>
    <row r="120" s="11" customFormat="1" ht="22.8" customHeight="1">
      <c r="A120" s="11"/>
      <c r="B120" s="204"/>
      <c r="C120" s="205"/>
      <c r="D120" s="206" t="s">
        <v>79</v>
      </c>
      <c r="E120" s="258" t="s">
        <v>605</v>
      </c>
      <c r="F120" s="258" t="s">
        <v>606</v>
      </c>
      <c r="G120" s="205"/>
      <c r="H120" s="205"/>
      <c r="I120" s="208"/>
      <c r="J120" s="259">
        <f>BK120</f>
        <v>0</v>
      </c>
      <c r="K120" s="205"/>
      <c r="L120" s="210"/>
      <c r="M120" s="211"/>
      <c r="N120" s="212"/>
      <c r="O120" s="212"/>
      <c r="P120" s="213">
        <f>SUM(P121:P122)</f>
        <v>0</v>
      </c>
      <c r="Q120" s="212"/>
      <c r="R120" s="213">
        <f>SUM(R121:R122)</f>
        <v>0</v>
      </c>
      <c r="S120" s="212"/>
      <c r="T120" s="214">
        <f>SUM(T121:T122)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15" t="s">
        <v>159</v>
      </c>
      <c r="AT120" s="216" t="s">
        <v>79</v>
      </c>
      <c r="AU120" s="216" t="s">
        <v>88</v>
      </c>
      <c r="AY120" s="215" t="s">
        <v>139</v>
      </c>
      <c r="BK120" s="217">
        <f>SUM(BK121:BK122)</f>
        <v>0</v>
      </c>
    </row>
    <row r="121" s="2" customFormat="1" ht="16.5" customHeight="1">
      <c r="A121" s="37"/>
      <c r="B121" s="38"/>
      <c r="C121" s="218" t="s">
        <v>88</v>
      </c>
      <c r="D121" s="218" t="s">
        <v>140</v>
      </c>
      <c r="E121" s="219" t="s">
        <v>151</v>
      </c>
      <c r="F121" s="220" t="s">
        <v>607</v>
      </c>
      <c r="G121" s="221" t="s">
        <v>143</v>
      </c>
      <c r="H121" s="222">
        <v>1</v>
      </c>
      <c r="I121" s="223"/>
      <c r="J121" s="224">
        <f>ROUND(I121*H121,2)</f>
        <v>0</v>
      </c>
      <c r="K121" s="220" t="s">
        <v>1</v>
      </c>
      <c r="L121" s="43"/>
      <c r="M121" s="225" t="s">
        <v>1</v>
      </c>
      <c r="N121" s="226" t="s">
        <v>45</v>
      </c>
      <c r="O121" s="90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9" t="s">
        <v>608</v>
      </c>
      <c r="AT121" s="229" t="s">
        <v>140</v>
      </c>
      <c r="AU121" s="229" t="s">
        <v>90</v>
      </c>
      <c r="AY121" s="16" t="s">
        <v>139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6" t="s">
        <v>88</v>
      </c>
      <c r="BK121" s="230">
        <f>ROUND(I121*H121,2)</f>
        <v>0</v>
      </c>
      <c r="BL121" s="16" t="s">
        <v>608</v>
      </c>
      <c r="BM121" s="229" t="s">
        <v>609</v>
      </c>
    </row>
    <row r="122" s="2" customFormat="1">
      <c r="A122" s="37"/>
      <c r="B122" s="38"/>
      <c r="C122" s="39"/>
      <c r="D122" s="236" t="s">
        <v>149</v>
      </c>
      <c r="E122" s="39"/>
      <c r="F122" s="237" t="s">
        <v>610</v>
      </c>
      <c r="G122" s="39"/>
      <c r="H122" s="39"/>
      <c r="I122" s="233"/>
      <c r="J122" s="39"/>
      <c r="K122" s="39"/>
      <c r="L122" s="43"/>
      <c r="M122" s="238"/>
      <c r="N122" s="239"/>
      <c r="O122" s="240"/>
      <c r="P122" s="240"/>
      <c r="Q122" s="240"/>
      <c r="R122" s="240"/>
      <c r="S122" s="240"/>
      <c r="T122" s="24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149</v>
      </c>
      <c r="AU122" s="16" t="s">
        <v>90</v>
      </c>
    </row>
    <row r="123" s="2" customFormat="1" ht="6.96" customHeight="1">
      <c r="A123" s="37"/>
      <c r="B123" s="65"/>
      <c r="C123" s="66"/>
      <c r="D123" s="66"/>
      <c r="E123" s="66"/>
      <c r="F123" s="66"/>
      <c r="G123" s="66"/>
      <c r="H123" s="66"/>
      <c r="I123" s="66"/>
      <c r="J123" s="66"/>
      <c r="K123" s="66"/>
      <c r="L123" s="43"/>
      <c r="M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</sheetData>
  <sheetProtection sheet="1" autoFilter="0" formatColumns="0" formatRows="0" objects="1" scenarios="1" spinCount="100000" saltValue="fvkwowm/NE9bQWLyurYMds42QXET4NDmI8M7vk/f4pdqGoZyh4ixhj0jQyW1u2v8PvyebQ0VJMraNfL4ya5Zgw==" hashValue="9Ez4x5Vn41cz8CUQUgpzRPu5sVJQUL5PTCUSnGd7Zc/3QrrUDwSN0QK9mPvgq5XJPi0ufoCOlkaUvuqZAdoZlg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111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90</v>
      </c>
    </row>
    <row r="4" s="1" customFormat="1" ht="24.96" customHeight="1">
      <c r="B4" s="19"/>
      <c r="D4" s="147" t="s">
        <v>115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var2_JIHLÁVKA, PROSTŘEDKOVICE, REVITALIZACE TOKU (PMO)</v>
      </c>
      <c r="F7" s="149"/>
      <c r="G7" s="149"/>
      <c r="H7" s="149"/>
      <c r="L7" s="19"/>
    </row>
    <row r="8" s="1" customFormat="1" ht="12" customHeight="1">
      <c r="B8" s="19"/>
      <c r="D8" s="149" t="s">
        <v>116</v>
      </c>
      <c r="L8" s="19"/>
    </row>
    <row r="9" s="2" customFormat="1" ht="16.5" customHeight="1">
      <c r="A9" s="37"/>
      <c r="B9" s="43"/>
      <c r="C9" s="37"/>
      <c r="D9" s="37"/>
      <c r="E9" s="150" t="s">
        <v>611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244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612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24. 10. 2023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246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25</v>
      </c>
      <c r="J22" s="140" t="s">
        <v>247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248</v>
      </c>
      <c r="F23" s="37"/>
      <c r="G23" s="37"/>
      <c r="H23" s="37"/>
      <c r="I23" s="149" t="s">
        <v>28</v>
      </c>
      <c r="J23" s="140" t="s">
        <v>249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">
        <v>247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248</v>
      </c>
      <c r="F26" s="37"/>
      <c r="G26" s="37"/>
      <c r="H26" s="37"/>
      <c r="I26" s="149" t="s">
        <v>28</v>
      </c>
      <c r="J26" s="140" t="s">
        <v>249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38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40</v>
      </c>
      <c r="E32" s="37"/>
      <c r="F32" s="37"/>
      <c r="G32" s="37"/>
      <c r="H32" s="37"/>
      <c r="I32" s="37"/>
      <c r="J32" s="159">
        <f>ROUND(J122,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42</v>
      </c>
      <c r="G34" s="37"/>
      <c r="H34" s="37"/>
      <c r="I34" s="160" t="s">
        <v>41</v>
      </c>
      <c r="J34" s="160" t="s">
        <v>43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44</v>
      </c>
      <c r="E35" s="149" t="s">
        <v>45</v>
      </c>
      <c r="F35" s="162">
        <f>ROUND((SUM(BE122:BE192)),  2)</f>
        <v>0</v>
      </c>
      <c r="G35" s="37"/>
      <c r="H35" s="37"/>
      <c r="I35" s="163">
        <v>0.20999999999999999</v>
      </c>
      <c r="J35" s="162">
        <f>ROUND(((SUM(BE122:BE192))*I35),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46</v>
      </c>
      <c r="F36" s="162">
        <f>ROUND((SUM(BF122:BF192)),  2)</f>
        <v>0</v>
      </c>
      <c r="G36" s="37"/>
      <c r="H36" s="37"/>
      <c r="I36" s="163">
        <v>0.14999999999999999</v>
      </c>
      <c r="J36" s="162">
        <f>ROUND(((SUM(BF122:BF192))*I36),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47</v>
      </c>
      <c r="F37" s="162">
        <f>ROUND((SUM(BG122:BG192)),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48</v>
      </c>
      <c r="F38" s="162">
        <f>ROUND((SUM(BH122:BH192)),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49</v>
      </c>
      <c r="F39" s="162">
        <f>ROUND((SUM(BI122:BI192)),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50</v>
      </c>
      <c r="E41" s="166"/>
      <c r="F41" s="166"/>
      <c r="G41" s="167" t="s">
        <v>51</v>
      </c>
      <c r="H41" s="168" t="s">
        <v>52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53</v>
      </c>
      <c r="E50" s="172"/>
      <c r="F50" s="172"/>
      <c r="G50" s="171" t="s">
        <v>54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55</v>
      </c>
      <c r="E61" s="174"/>
      <c r="F61" s="175" t="s">
        <v>56</v>
      </c>
      <c r="G61" s="173" t="s">
        <v>55</v>
      </c>
      <c r="H61" s="174"/>
      <c r="I61" s="174"/>
      <c r="J61" s="176" t="s">
        <v>56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57</v>
      </c>
      <c r="E65" s="177"/>
      <c r="F65" s="177"/>
      <c r="G65" s="171" t="s">
        <v>58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55</v>
      </c>
      <c r="E76" s="174"/>
      <c r="F76" s="175" t="s">
        <v>56</v>
      </c>
      <c r="G76" s="173" t="s">
        <v>55</v>
      </c>
      <c r="H76" s="174"/>
      <c r="I76" s="174"/>
      <c r="J76" s="176" t="s">
        <v>56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var2_JIHLÁVKA, PROSTŘEDKOVICE, REVITALIZACE TOKU (PMO)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116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611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244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06.1 - Kácení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Prostředkovice</v>
      </c>
      <c r="G91" s="39"/>
      <c r="H91" s="39"/>
      <c r="I91" s="31" t="s">
        <v>22</v>
      </c>
      <c r="J91" s="78" t="str">
        <f>IF(J14="","",J14)</f>
        <v>24. 10. 2023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Povodí Moravy s.p.</v>
      </c>
      <c r="G93" s="39"/>
      <c r="H93" s="39"/>
      <c r="I93" s="31" t="s">
        <v>31</v>
      </c>
      <c r="J93" s="35" t="str">
        <f>E23</f>
        <v xml:space="preserve">Envicons, s.r.o.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Envicons, s.r.o.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119</v>
      </c>
      <c r="D96" s="184"/>
      <c r="E96" s="184"/>
      <c r="F96" s="184"/>
      <c r="G96" s="184"/>
      <c r="H96" s="184"/>
      <c r="I96" s="184"/>
      <c r="J96" s="185" t="s">
        <v>120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121</v>
      </c>
      <c r="D98" s="39"/>
      <c r="E98" s="39"/>
      <c r="F98" s="39"/>
      <c r="G98" s="39"/>
      <c r="H98" s="39"/>
      <c r="I98" s="39"/>
      <c r="J98" s="109">
        <f>J122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122</v>
      </c>
    </row>
    <row r="99" s="9" customFormat="1" ht="24.96" customHeight="1">
      <c r="A99" s="9"/>
      <c r="B99" s="187"/>
      <c r="C99" s="188"/>
      <c r="D99" s="189" t="s">
        <v>251</v>
      </c>
      <c r="E99" s="190"/>
      <c r="F99" s="190"/>
      <c r="G99" s="190"/>
      <c r="H99" s="190"/>
      <c r="I99" s="190"/>
      <c r="J99" s="191">
        <f>J123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2"/>
      <c r="C100" s="132"/>
      <c r="D100" s="243" t="s">
        <v>535</v>
      </c>
      <c r="E100" s="244"/>
      <c r="F100" s="244"/>
      <c r="G100" s="244"/>
      <c r="H100" s="244"/>
      <c r="I100" s="244"/>
      <c r="J100" s="245">
        <f>J124</f>
        <v>0</v>
      </c>
      <c r="K100" s="132"/>
      <c r="L100" s="24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124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2" t="str">
        <f>E7</f>
        <v>var2_JIHLÁVKA, PROSTŘEDKOVICE, REVITALIZACE TOKU (PMO)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0"/>
      <c r="C111" s="31" t="s">
        <v>116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="2" customFormat="1" ht="16.5" customHeight="1">
      <c r="A112" s="37"/>
      <c r="B112" s="38"/>
      <c r="C112" s="39"/>
      <c r="D112" s="39"/>
      <c r="E112" s="182" t="s">
        <v>611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244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E11</f>
        <v>SO 06.1 - Kácení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F14</f>
        <v>Prostředkovice</v>
      </c>
      <c r="G116" s="39"/>
      <c r="H116" s="39"/>
      <c r="I116" s="31" t="s">
        <v>22</v>
      </c>
      <c r="J116" s="78" t="str">
        <f>IF(J14="","",J14)</f>
        <v>24. 10. 2023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E17</f>
        <v>Povodí Moravy s.p.</v>
      </c>
      <c r="G118" s="39"/>
      <c r="H118" s="39"/>
      <c r="I118" s="31" t="s">
        <v>31</v>
      </c>
      <c r="J118" s="35" t="str">
        <f>E23</f>
        <v xml:space="preserve">Envicons, s.r.o.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IF(E20="","",E20)</f>
        <v>Vyplň údaj</v>
      </c>
      <c r="G119" s="39"/>
      <c r="H119" s="39"/>
      <c r="I119" s="31" t="s">
        <v>34</v>
      </c>
      <c r="J119" s="35" t="str">
        <f>E26</f>
        <v xml:space="preserve">Envicons, s.r.o.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0" customFormat="1" ht="29.28" customHeight="1">
      <c r="A121" s="193"/>
      <c r="B121" s="194"/>
      <c r="C121" s="195" t="s">
        <v>125</v>
      </c>
      <c r="D121" s="196" t="s">
        <v>65</v>
      </c>
      <c r="E121" s="196" t="s">
        <v>61</v>
      </c>
      <c r="F121" s="196" t="s">
        <v>62</v>
      </c>
      <c r="G121" s="196" t="s">
        <v>126</v>
      </c>
      <c r="H121" s="196" t="s">
        <v>127</v>
      </c>
      <c r="I121" s="196" t="s">
        <v>128</v>
      </c>
      <c r="J121" s="196" t="s">
        <v>120</v>
      </c>
      <c r="K121" s="197" t="s">
        <v>129</v>
      </c>
      <c r="L121" s="198"/>
      <c r="M121" s="99" t="s">
        <v>1</v>
      </c>
      <c r="N121" s="100" t="s">
        <v>44</v>
      </c>
      <c r="O121" s="100" t="s">
        <v>130</v>
      </c>
      <c r="P121" s="100" t="s">
        <v>131</v>
      </c>
      <c r="Q121" s="100" t="s">
        <v>132</v>
      </c>
      <c r="R121" s="100" t="s">
        <v>133</v>
      </c>
      <c r="S121" s="100" t="s">
        <v>134</v>
      </c>
      <c r="T121" s="101" t="s">
        <v>135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7"/>
      <c r="B122" s="38"/>
      <c r="C122" s="106" t="s">
        <v>136</v>
      </c>
      <c r="D122" s="39"/>
      <c r="E122" s="39"/>
      <c r="F122" s="39"/>
      <c r="G122" s="39"/>
      <c r="H122" s="39"/>
      <c r="I122" s="39"/>
      <c r="J122" s="199">
        <f>BK122</f>
        <v>0</v>
      </c>
      <c r="K122" s="39"/>
      <c r="L122" s="43"/>
      <c r="M122" s="102"/>
      <c r="N122" s="200"/>
      <c r="O122" s="103"/>
      <c r="P122" s="201">
        <f>P123</f>
        <v>0</v>
      </c>
      <c r="Q122" s="103"/>
      <c r="R122" s="201">
        <f>R123</f>
        <v>0.00012000000000000002</v>
      </c>
      <c r="S122" s="103"/>
      <c r="T122" s="202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79</v>
      </c>
      <c r="AU122" s="16" t="s">
        <v>122</v>
      </c>
      <c r="BK122" s="203">
        <f>BK123</f>
        <v>0</v>
      </c>
    </row>
    <row r="123" s="11" customFormat="1" ht="25.92" customHeight="1">
      <c r="A123" s="11"/>
      <c r="B123" s="204"/>
      <c r="C123" s="205"/>
      <c r="D123" s="206" t="s">
        <v>79</v>
      </c>
      <c r="E123" s="207" t="s">
        <v>280</v>
      </c>
      <c r="F123" s="207" t="s">
        <v>281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</f>
        <v>0</v>
      </c>
      <c r="Q123" s="212"/>
      <c r="R123" s="213">
        <f>R124</f>
        <v>0.00012000000000000002</v>
      </c>
      <c r="S123" s="212"/>
      <c r="T123" s="214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5" t="s">
        <v>88</v>
      </c>
      <c r="AT123" s="216" t="s">
        <v>79</v>
      </c>
      <c r="AU123" s="216" t="s">
        <v>80</v>
      </c>
      <c r="AY123" s="215" t="s">
        <v>139</v>
      </c>
      <c r="BK123" s="217">
        <f>BK124</f>
        <v>0</v>
      </c>
    </row>
    <row r="124" s="11" customFormat="1" ht="22.8" customHeight="1">
      <c r="A124" s="11"/>
      <c r="B124" s="204"/>
      <c r="C124" s="205"/>
      <c r="D124" s="206" t="s">
        <v>79</v>
      </c>
      <c r="E124" s="258" t="s">
        <v>88</v>
      </c>
      <c r="F124" s="258" t="s">
        <v>255</v>
      </c>
      <c r="G124" s="205"/>
      <c r="H124" s="205"/>
      <c r="I124" s="208"/>
      <c r="J124" s="259">
        <f>BK124</f>
        <v>0</v>
      </c>
      <c r="K124" s="205"/>
      <c r="L124" s="210"/>
      <c r="M124" s="211"/>
      <c r="N124" s="212"/>
      <c r="O124" s="212"/>
      <c r="P124" s="213">
        <f>SUM(P125:P192)</f>
        <v>0</v>
      </c>
      <c r="Q124" s="212"/>
      <c r="R124" s="213">
        <f>SUM(R125:R192)</f>
        <v>0.00012000000000000002</v>
      </c>
      <c r="S124" s="212"/>
      <c r="T124" s="214">
        <f>SUM(T125:T192)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5" t="s">
        <v>88</v>
      </c>
      <c r="AT124" s="216" t="s">
        <v>79</v>
      </c>
      <c r="AU124" s="216" t="s">
        <v>88</v>
      </c>
      <c r="AY124" s="215" t="s">
        <v>139</v>
      </c>
      <c r="BK124" s="217">
        <f>SUM(BK125:BK192)</f>
        <v>0</v>
      </c>
    </row>
    <row r="125" s="2" customFormat="1" ht="37.8" customHeight="1">
      <c r="A125" s="37"/>
      <c r="B125" s="38"/>
      <c r="C125" s="218" t="s">
        <v>88</v>
      </c>
      <c r="D125" s="218" t="s">
        <v>140</v>
      </c>
      <c r="E125" s="219" t="s">
        <v>613</v>
      </c>
      <c r="F125" s="220" t="s">
        <v>614</v>
      </c>
      <c r="G125" s="221" t="s">
        <v>285</v>
      </c>
      <c r="H125" s="222">
        <v>33</v>
      </c>
      <c r="I125" s="223"/>
      <c r="J125" s="224">
        <f>ROUND(I125*H125,2)</f>
        <v>0</v>
      </c>
      <c r="K125" s="220" t="s">
        <v>615</v>
      </c>
      <c r="L125" s="43"/>
      <c r="M125" s="225" t="s">
        <v>1</v>
      </c>
      <c r="N125" s="226" t="s">
        <v>45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159</v>
      </c>
      <c r="AT125" s="229" t="s">
        <v>140</v>
      </c>
      <c r="AU125" s="229" t="s">
        <v>90</v>
      </c>
      <c r="AY125" s="16" t="s">
        <v>139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88</v>
      </c>
      <c r="BK125" s="230">
        <f>ROUND(I125*H125,2)</f>
        <v>0</v>
      </c>
      <c r="BL125" s="16" t="s">
        <v>159</v>
      </c>
      <c r="BM125" s="229" t="s">
        <v>616</v>
      </c>
    </row>
    <row r="126" s="2" customFormat="1">
      <c r="A126" s="37"/>
      <c r="B126" s="38"/>
      <c r="C126" s="39"/>
      <c r="D126" s="231" t="s">
        <v>147</v>
      </c>
      <c r="E126" s="39"/>
      <c r="F126" s="232" t="s">
        <v>617</v>
      </c>
      <c r="G126" s="39"/>
      <c r="H126" s="39"/>
      <c r="I126" s="233"/>
      <c r="J126" s="39"/>
      <c r="K126" s="39"/>
      <c r="L126" s="43"/>
      <c r="M126" s="234"/>
      <c r="N126" s="23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147</v>
      </c>
      <c r="AU126" s="16" t="s">
        <v>90</v>
      </c>
    </row>
    <row r="127" s="2" customFormat="1">
      <c r="A127" s="37"/>
      <c r="B127" s="38"/>
      <c r="C127" s="39"/>
      <c r="D127" s="236" t="s">
        <v>149</v>
      </c>
      <c r="E127" s="39"/>
      <c r="F127" s="237" t="s">
        <v>304</v>
      </c>
      <c r="G127" s="39"/>
      <c r="H127" s="39"/>
      <c r="I127" s="233"/>
      <c r="J127" s="39"/>
      <c r="K127" s="39"/>
      <c r="L127" s="43"/>
      <c r="M127" s="234"/>
      <c r="N127" s="23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149</v>
      </c>
      <c r="AU127" s="16" t="s">
        <v>90</v>
      </c>
    </row>
    <row r="128" s="2" customFormat="1" ht="16.5" customHeight="1">
      <c r="A128" s="37"/>
      <c r="B128" s="38"/>
      <c r="C128" s="218" t="s">
        <v>90</v>
      </c>
      <c r="D128" s="218" t="s">
        <v>140</v>
      </c>
      <c r="E128" s="219" t="s">
        <v>618</v>
      </c>
      <c r="F128" s="220" t="s">
        <v>619</v>
      </c>
      <c r="G128" s="221" t="s">
        <v>285</v>
      </c>
      <c r="H128" s="222">
        <v>33</v>
      </c>
      <c r="I128" s="223"/>
      <c r="J128" s="224">
        <f>ROUND(I128*H128,2)</f>
        <v>0</v>
      </c>
      <c r="K128" s="220" t="s">
        <v>615</v>
      </c>
      <c r="L128" s="43"/>
      <c r="M128" s="225" t="s">
        <v>1</v>
      </c>
      <c r="N128" s="226" t="s">
        <v>45</v>
      </c>
      <c r="O128" s="90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159</v>
      </c>
      <c r="AT128" s="229" t="s">
        <v>140</v>
      </c>
      <c r="AU128" s="229" t="s">
        <v>90</v>
      </c>
      <c r="AY128" s="16" t="s">
        <v>139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88</v>
      </c>
      <c r="BK128" s="230">
        <f>ROUND(I128*H128,2)</f>
        <v>0</v>
      </c>
      <c r="BL128" s="16" t="s">
        <v>159</v>
      </c>
      <c r="BM128" s="229" t="s">
        <v>620</v>
      </c>
    </row>
    <row r="129" s="2" customFormat="1">
      <c r="A129" s="37"/>
      <c r="B129" s="38"/>
      <c r="C129" s="39"/>
      <c r="D129" s="231" t="s">
        <v>147</v>
      </c>
      <c r="E129" s="39"/>
      <c r="F129" s="232" t="s">
        <v>621</v>
      </c>
      <c r="G129" s="39"/>
      <c r="H129" s="39"/>
      <c r="I129" s="233"/>
      <c r="J129" s="39"/>
      <c r="K129" s="39"/>
      <c r="L129" s="43"/>
      <c r="M129" s="234"/>
      <c r="N129" s="23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147</v>
      </c>
      <c r="AU129" s="16" t="s">
        <v>90</v>
      </c>
    </row>
    <row r="130" s="2" customFormat="1">
      <c r="A130" s="37"/>
      <c r="B130" s="38"/>
      <c r="C130" s="39"/>
      <c r="D130" s="236" t="s">
        <v>149</v>
      </c>
      <c r="E130" s="39"/>
      <c r="F130" s="237" t="s">
        <v>304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149</v>
      </c>
      <c r="AU130" s="16" t="s">
        <v>90</v>
      </c>
    </row>
    <row r="131" s="2" customFormat="1" ht="24.15" customHeight="1">
      <c r="A131" s="37"/>
      <c r="B131" s="38"/>
      <c r="C131" s="218" t="s">
        <v>154</v>
      </c>
      <c r="D131" s="218" t="s">
        <v>140</v>
      </c>
      <c r="E131" s="219" t="s">
        <v>622</v>
      </c>
      <c r="F131" s="220" t="s">
        <v>623</v>
      </c>
      <c r="G131" s="221" t="s">
        <v>310</v>
      </c>
      <c r="H131" s="222">
        <v>4</v>
      </c>
      <c r="I131" s="223"/>
      <c r="J131" s="224">
        <f>ROUND(I131*H131,2)</f>
        <v>0</v>
      </c>
      <c r="K131" s="220" t="s">
        <v>144</v>
      </c>
      <c r="L131" s="43"/>
      <c r="M131" s="225" t="s">
        <v>1</v>
      </c>
      <c r="N131" s="226" t="s">
        <v>45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159</v>
      </c>
      <c r="AT131" s="229" t="s">
        <v>140</v>
      </c>
      <c r="AU131" s="229" t="s">
        <v>90</v>
      </c>
      <c r="AY131" s="16" t="s">
        <v>139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88</v>
      </c>
      <c r="BK131" s="230">
        <f>ROUND(I131*H131,2)</f>
        <v>0</v>
      </c>
      <c r="BL131" s="16" t="s">
        <v>159</v>
      </c>
      <c r="BM131" s="229" t="s">
        <v>624</v>
      </c>
    </row>
    <row r="132" s="2" customFormat="1">
      <c r="A132" s="37"/>
      <c r="B132" s="38"/>
      <c r="C132" s="39"/>
      <c r="D132" s="231" t="s">
        <v>147</v>
      </c>
      <c r="E132" s="39"/>
      <c r="F132" s="232" t="s">
        <v>625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147</v>
      </c>
      <c r="AU132" s="16" t="s">
        <v>90</v>
      </c>
    </row>
    <row r="133" s="2" customFormat="1">
      <c r="A133" s="37"/>
      <c r="B133" s="38"/>
      <c r="C133" s="39"/>
      <c r="D133" s="236" t="s">
        <v>149</v>
      </c>
      <c r="E133" s="39"/>
      <c r="F133" s="237" t="s">
        <v>304</v>
      </c>
      <c r="G133" s="39"/>
      <c r="H133" s="39"/>
      <c r="I133" s="233"/>
      <c r="J133" s="39"/>
      <c r="K133" s="39"/>
      <c r="L133" s="43"/>
      <c r="M133" s="234"/>
      <c r="N133" s="235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149</v>
      </c>
      <c r="AU133" s="16" t="s">
        <v>90</v>
      </c>
    </row>
    <row r="134" s="2" customFormat="1" ht="33" customHeight="1">
      <c r="A134" s="37"/>
      <c r="B134" s="38"/>
      <c r="C134" s="218" t="s">
        <v>159</v>
      </c>
      <c r="D134" s="218" t="s">
        <v>140</v>
      </c>
      <c r="E134" s="219" t="s">
        <v>626</v>
      </c>
      <c r="F134" s="220" t="s">
        <v>627</v>
      </c>
      <c r="G134" s="221" t="s">
        <v>310</v>
      </c>
      <c r="H134" s="222">
        <v>4</v>
      </c>
      <c r="I134" s="223"/>
      <c r="J134" s="224">
        <f>ROUND(I134*H134,2)</f>
        <v>0</v>
      </c>
      <c r="K134" s="220" t="s">
        <v>144</v>
      </c>
      <c r="L134" s="43"/>
      <c r="M134" s="225" t="s">
        <v>1</v>
      </c>
      <c r="N134" s="226" t="s">
        <v>45</v>
      </c>
      <c r="O134" s="90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159</v>
      </c>
      <c r="AT134" s="229" t="s">
        <v>140</v>
      </c>
      <c r="AU134" s="229" t="s">
        <v>90</v>
      </c>
      <c r="AY134" s="16" t="s">
        <v>139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88</v>
      </c>
      <c r="BK134" s="230">
        <f>ROUND(I134*H134,2)</f>
        <v>0</v>
      </c>
      <c r="BL134" s="16" t="s">
        <v>159</v>
      </c>
      <c r="BM134" s="229" t="s">
        <v>628</v>
      </c>
    </row>
    <row r="135" s="2" customFormat="1">
      <c r="A135" s="37"/>
      <c r="B135" s="38"/>
      <c r="C135" s="39"/>
      <c r="D135" s="231" t="s">
        <v>147</v>
      </c>
      <c r="E135" s="39"/>
      <c r="F135" s="232" t="s">
        <v>629</v>
      </c>
      <c r="G135" s="39"/>
      <c r="H135" s="39"/>
      <c r="I135" s="233"/>
      <c r="J135" s="39"/>
      <c r="K135" s="39"/>
      <c r="L135" s="43"/>
      <c r="M135" s="234"/>
      <c r="N135" s="23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147</v>
      </c>
      <c r="AU135" s="16" t="s">
        <v>90</v>
      </c>
    </row>
    <row r="136" s="2" customFormat="1">
      <c r="A136" s="37"/>
      <c r="B136" s="38"/>
      <c r="C136" s="39"/>
      <c r="D136" s="236" t="s">
        <v>149</v>
      </c>
      <c r="E136" s="39"/>
      <c r="F136" s="237" t="s">
        <v>304</v>
      </c>
      <c r="G136" s="39"/>
      <c r="H136" s="39"/>
      <c r="I136" s="233"/>
      <c r="J136" s="39"/>
      <c r="K136" s="39"/>
      <c r="L136" s="43"/>
      <c r="M136" s="234"/>
      <c r="N136" s="23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149</v>
      </c>
      <c r="AU136" s="16" t="s">
        <v>90</v>
      </c>
    </row>
    <row r="137" s="2" customFormat="1" ht="33" customHeight="1">
      <c r="A137" s="37"/>
      <c r="B137" s="38"/>
      <c r="C137" s="218" t="s">
        <v>138</v>
      </c>
      <c r="D137" s="218" t="s">
        <v>140</v>
      </c>
      <c r="E137" s="219" t="s">
        <v>630</v>
      </c>
      <c r="F137" s="220" t="s">
        <v>631</v>
      </c>
      <c r="G137" s="221" t="s">
        <v>310</v>
      </c>
      <c r="H137" s="222">
        <v>1</v>
      </c>
      <c r="I137" s="223"/>
      <c r="J137" s="224">
        <f>ROUND(I137*H137,2)</f>
        <v>0</v>
      </c>
      <c r="K137" s="220" t="s">
        <v>144</v>
      </c>
      <c r="L137" s="43"/>
      <c r="M137" s="225" t="s">
        <v>1</v>
      </c>
      <c r="N137" s="226" t="s">
        <v>45</v>
      </c>
      <c r="O137" s="90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159</v>
      </c>
      <c r="AT137" s="229" t="s">
        <v>140</v>
      </c>
      <c r="AU137" s="229" t="s">
        <v>90</v>
      </c>
      <c r="AY137" s="16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88</v>
      </c>
      <c r="BK137" s="230">
        <f>ROUND(I137*H137,2)</f>
        <v>0</v>
      </c>
      <c r="BL137" s="16" t="s">
        <v>159</v>
      </c>
      <c r="BM137" s="229" t="s">
        <v>632</v>
      </c>
    </row>
    <row r="138" s="2" customFormat="1">
      <c r="A138" s="37"/>
      <c r="B138" s="38"/>
      <c r="C138" s="39"/>
      <c r="D138" s="231" t="s">
        <v>147</v>
      </c>
      <c r="E138" s="39"/>
      <c r="F138" s="232" t="s">
        <v>633</v>
      </c>
      <c r="G138" s="39"/>
      <c r="H138" s="39"/>
      <c r="I138" s="233"/>
      <c r="J138" s="39"/>
      <c r="K138" s="39"/>
      <c r="L138" s="43"/>
      <c r="M138" s="234"/>
      <c r="N138" s="235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147</v>
      </c>
      <c r="AU138" s="16" t="s">
        <v>90</v>
      </c>
    </row>
    <row r="139" s="2" customFormat="1">
      <c r="A139" s="37"/>
      <c r="B139" s="38"/>
      <c r="C139" s="39"/>
      <c r="D139" s="236" t="s">
        <v>149</v>
      </c>
      <c r="E139" s="39"/>
      <c r="F139" s="237" t="s">
        <v>304</v>
      </c>
      <c r="G139" s="39"/>
      <c r="H139" s="39"/>
      <c r="I139" s="233"/>
      <c r="J139" s="39"/>
      <c r="K139" s="39"/>
      <c r="L139" s="43"/>
      <c r="M139" s="234"/>
      <c r="N139" s="23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149</v>
      </c>
      <c r="AU139" s="16" t="s">
        <v>90</v>
      </c>
    </row>
    <row r="140" s="2" customFormat="1" ht="24.15" customHeight="1">
      <c r="A140" s="37"/>
      <c r="B140" s="38"/>
      <c r="C140" s="218" t="s">
        <v>169</v>
      </c>
      <c r="D140" s="218" t="s">
        <v>140</v>
      </c>
      <c r="E140" s="219" t="s">
        <v>634</v>
      </c>
      <c r="F140" s="220" t="s">
        <v>635</v>
      </c>
      <c r="G140" s="221" t="s">
        <v>310</v>
      </c>
      <c r="H140" s="222">
        <v>6</v>
      </c>
      <c r="I140" s="223"/>
      <c r="J140" s="224">
        <f>ROUND(I140*H140,2)</f>
        <v>0</v>
      </c>
      <c r="K140" s="220" t="s">
        <v>615</v>
      </c>
      <c r="L140" s="43"/>
      <c r="M140" s="225" t="s">
        <v>1</v>
      </c>
      <c r="N140" s="226" t="s">
        <v>45</v>
      </c>
      <c r="O140" s="90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159</v>
      </c>
      <c r="AT140" s="229" t="s">
        <v>140</v>
      </c>
      <c r="AU140" s="229" t="s">
        <v>90</v>
      </c>
      <c r="AY140" s="16" t="s">
        <v>139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88</v>
      </c>
      <c r="BK140" s="230">
        <f>ROUND(I140*H140,2)</f>
        <v>0</v>
      </c>
      <c r="BL140" s="16" t="s">
        <v>159</v>
      </c>
      <c r="BM140" s="229" t="s">
        <v>636</v>
      </c>
    </row>
    <row r="141" s="2" customFormat="1">
      <c r="A141" s="37"/>
      <c r="B141" s="38"/>
      <c r="C141" s="39"/>
      <c r="D141" s="231" t="s">
        <v>147</v>
      </c>
      <c r="E141" s="39"/>
      <c r="F141" s="232" t="s">
        <v>637</v>
      </c>
      <c r="G141" s="39"/>
      <c r="H141" s="39"/>
      <c r="I141" s="233"/>
      <c r="J141" s="39"/>
      <c r="K141" s="39"/>
      <c r="L141" s="43"/>
      <c r="M141" s="234"/>
      <c r="N141" s="235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147</v>
      </c>
      <c r="AU141" s="16" t="s">
        <v>90</v>
      </c>
    </row>
    <row r="142" s="2" customFormat="1">
      <c r="A142" s="37"/>
      <c r="B142" s="38"/>
      <c r="C142" s="39"/>
      <c r="D142" s="236" t="s">
        <v>149</v>
      </c>
      <c r="E142" s="39"/>
      <c r="F142" s="237" t="s">
        <v>304</v>
      </c>
      <c r="G142" s="39"/>
      <c r="H142" s="39"/>
      <c r="I142" s="233"/>
      <c r="J142" s="39"/>
      <c r="K142" s="39"/>
      <c r="L142" s="43"/>
      <c r="M142" s="234"/>
      <c r="N142" s="23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149</v>
      </c>
      <c r="AU142" s="16" t="s">
        <v>90</v>
      </c>
    </row>
    <row r="143" s="2" customFormat="1" ht="24.15" customHeight="1">
      <c r="A143" s="37"/>
      <c r="B143" s="38"/>
      <c r="C143" s="218" t="s">
        <v>175</v>
      </c>
      <c r="D143" s="218" t="s">
        <v>140</v>
      </c>
      <c r="E143" s="219" t="s">
        <v>638</v>
      </c>
      <c r="F143" s="220" t="s">
        <v>639</v>
      </c>
      <c r="G143" s="221" t="s">
        <v>310</v>
      </c>
      <c r="H143" s="222">
        <v>8</v>
      </c>
      <c r="I143" s="223"/>
      <c r="J143" s="224">
        <f>ROUND(I143*H143,2)</f>
        <v>0</v>
      </c>
      <c r="K143" s="220" t="s">
        <v>615</v>
      </c>
      <c r="L143" s="43"/>
      <c r="M143" s="225" t="s">
        <v>1</v>
      </c>
      <c r="N143" s="226" t="s">
        <v>45</v>
      </c>
      <c r="O143" s="90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159</v>
      </c>
      <c r="AT143" s="229" t="s">
        <v>140</v>
      </c>
      <c r="AU143" s="229" t="s">
        <v>90</v>
      </c>
      <c r="AY143" s="16" t="s">
        <v>139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88</v>
      </c>
      <c r="BK143" s="230">
        <f>ROUND(I143*H143,2)</f>
        <v>0</v>
      </c>
      <c r="BL143" s="16" t="s">
        <v>159</v>
      </c>
      <c r="BM143" s="229" t="s">
        <v>640</v>
      </c>
    </row>
    <row r="144" s="2" customFormat="1">
      <c r="A144" s="37"/>
      <c r="B144" s="38"/>
      <c r="C144" s="39"/>
      <c r="D144" s="231" t="s">
        <v>147</v>
      </c>
      <c r="E144" s="39"/>
      <c r="F144" s="232" t="s">
        <v>641</v>
      </c>
      <c r="G144" s="39"/>
      <c r="H144" s="39"/>
      <c r="I144" s="233"/>
      <c r="J144" s="39"/>
      <c r="K144" s="39"/>
      <c r="L144" s="43"/>
      <c r="M144" s="234"/>
      <c r="N144" s="23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147</v>
      </c>
      <c r="AU144" s="16" t="s">
        <v>90</v>
      </c>
    </row>
    <row r="145" s="2" customFormat="1">
      <c r="A145" s="37"/>
      <c r="B145" s="38"/>
      <c r="C145" s="39"/>
      <c r="D145" s="236" t="s">
        <v>149</v>
      </c>
      <c r="E145" s="39"/>
      <c r="F145" s="237" t="s">
        <v>304</v>
      </c>
      <c r="G145" s="39"/>
      <c r="H145" s="39"/>
      <c r="I145" s="233"/>
      <c r="J145" s="39"/>
      <c r="K145" s="39"/>
      <c r="L145" s="43"/>
      <c r="M145" s="234"/>
      <c r="N145" s="23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149</v>
      </c>
      <c r="AU145" s="16" t="s">
        <v>90</v>
      </c>
    </row>
    <row r="146" s="2" customFormat="1" ht="24.15" customHeight="1">
      <c r="A146" s="37"/>
      <c r="B146" s="38"/>
      <c r="C146" s="218" t="s">
        <v>180</v>
      </c>
      <c r="D146" s="218" t="s">
        <v>140</v>
      </c>
      <c r="E146" s="219" t="s">
        <v>642</v>
      </c>
      <c r="F146" s="220" t="s">
        <v>643</v>
      </c>
      <c r="G146" s="221" t="s">
        <v>310</v>
      </c>
      <c r="H146" s="222">
        <v>1</v>
      </c>
      <c r="I146" s="223"/>
      <c r="J146" s="224">
        <f>ROUND(I146*H146,2)</f>
        <v>0</v>
      </c>
      <c r="K146" s="220" t="s">
        <v>615</v>
      </c>
      <c r="L146" s="43"/>
      <c r="M146" s="225" t="s">
        <v>1</v>
      </c>
      <c r="N146" s="226" t="s">
        <v>45</v>
      </c>
      <c r="O146" s="90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159</v>
      </c>
      <c r="AT146" s="229" t="s">
        <v>140</v>
      </c>
      <c r="AU146" s="229" t="s">
        <v>90</v>
      </c>
      <c r="AY146" s="16" t="s">
        <v>139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88</v>
      </c>
      <c r="BK146" s="230">
        <f>ROUND(I146*H146,2)</f>
        <v>0</v>
      </c>
      <c r="BL146" s="16" t="s">
        <v>159</v>
      </c>
      <c r="BM146" s="229" t="s">
        <v>644</v>
      </c>
    </row>
    <row r="147" s="2" customFormat="1">
      <c r="A147" s="37"/>
      <c r="B147" s="38"/>
      <c r="C147" s="39"/>
      <c r="D147" s="231" t="s">
        <v>147</v>
      </c>
      <c r="E147" s="39"/>
      <c r="F147" s="232" t="s">
        <v>645</v>
      </c>
      <c r="G147" s="39"/>
      <c r="H147" s="39"/>
      <c r="I147" s="233"/>
      <c r="J147" s="39"/>
      <c r="K147" s="39"/>
      <c r="L147" s="43"/>
      <c r="M147" s="234"/>
      <c r="N147" s="23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147</v>
      </c>
      <c r="AU147" s="16" t="s">
        <v>90</v>
      </c>
    </row>
    <row r="148" s="2" customFormat="1">
      <c r="A148" s="37"/>
      <c r="B148" s="38"/>
      <c r="C148" s="39"/>
      <c r="D148" s="236" t="s">
        <v>149</v>
      </c>
      <c r="E148" s="39"/>
      <c r="F148" s="237" t="s">
        <v>304</v>
      </c>
      <c r="G148" s="39"/>
      <c r="H148" s="39"/>
      <c r="I148" s="233"/>
      <c r="J148" s="39"/>
      <c r="K148" s="39"/>
      <c r="L148" s="43"/>
      <c r="M148" s="234"/>
      <c r="N148" s="235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149</v>
      </c>
      <c r="AU148" s="16" t="s">
        <v>90</v>
      </c>
    </row>
    <row r="149" s="2" customFormat="1" ht="16.5" customHeight="1">
      <c r="A149" s="37"/>
      <c r="B149" s="38"/>
      <c r="C149" s="218" t="s">
        <v>185</v>
      </c>
      <c r="D149" s="218" t="s">
        <v>140</v>
      </c>
      <c r="E149" s="219" t="s">
        <v>646</v>
      </c>
      <c r="F149" s="220" t="s">
        <v>647</v>
      </c>
      <c r="G149" s="221" t="s">
        <v>310</v>
      </c>
      <c r="H149" s="222">
        <v>5</v>
      </c>
      <c r="I149" s="223"/>
      <c r="J149" s="224">
        <f>ROUND(I149*H149,2)</f>
        <v>0</v>
      </c>
      <c r="K149" s="220" t="s">
        <v>615</v>
      </c>
      <c r="L149" s="43"/>
      <c r="M149" s="225" t="s">
        <v>1</v>
      </c>
      <c r="N149" s="226" t="s">
        <v>45</v>
      </c>
      <c r="O149" s="90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159</v>
      </c>
      <c r="AT149" s="229" t="s">
        <v>140</v>
      </c>
      <c r="AU149" s="229" t="s">
        <v>90</v>
      </c>
      <c r="AY149" s="16" t="s">
        <v>139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88</v>
      </c>
      <c r="BK149" s="230">
        <f>ROUND(I149*H149,2)</f>
        <v>0</v>
      </c>
      <c r="BL149" s="16" t="s">
        <v>159</v>
      </c>
      <c r="BM149" s="229" t="s">
        <v>648</v>
      </c>
    </row>
    <row r="150" s="2" customFormat="1">
      <c r="A150" s="37"/>
      <c r="B150" s="38"/>
      <c r="C150" s="39"/>
      <c r="D150" s="231" t="s">
        <v>147</v>
      </c>
      <c r="E150" s="39"/>
      <c r="F150" s="232" t="s">
        <v>649</v>
      </c>
      <c r="G150" s="39"/>
      <c r="H150" s="39"/>
      <c r="I150" s="233"/>
      <c r="J150" s="39"/>
      <c r="K150" s="39"/>
      <c r="L150" s="43"/>
      <c r="M150" s="234"/>
      <c r="N150" s="23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147</v>
      </c>
      <c r="AU150" s="16" t="s">
        <v>90</v>
      </c>
    </row>
    <row r="151" s="2" customFormat="1">
      <c r="A151" s="37"/>
      <c r="B151" s="38"/>
      <c r="C151" s="39"/>
      <c r="D151" s="236" t="s">
        <v>149</v>
      </c>
      <c r="E151" s="39"/>
      <c r="F151" s="237" t="s">
        <v>304</v>
      </c>
      <c r="G151" s="39"/>
      <c r="H151" s="39"/>
      <c r="I151" s="233"/>
      <c r="J151" s="39"/>
      <c r="K151" s="39"/>
      <c r="L151" s="43"/>
      <c r="M151" s="234"/>
      <c r="N151" s="235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149</v>
      </c>
      <c r="AU151" s="16" t="s">
        <v>90</v>
      </c>
    </row>
    <row r="152" s="2" customFormat="1" ht="16.5" customHeight="1">
      <c r="A152" s="37"/>
      <c r="B152" s="38"/>
      <c r="C152" s="218" t="s">
        <v>191</v>
      </c>
      <c r="D152" s="218" t="s">
        <v>140</v>
      </c>
      <c r="E152" s="219" t="s">
        <v>650</v>
      </c>
      <c r="F152" s="220" t="s">
        <v>651</v>
      </c>
      <c r="G152" s="221" t="s">
        <v>310</v>
      </c>
      <c r="H152" s="222">
        <v>6</v>
      </c>
      <c r="I152" s="223"/>
      <c r="J152" s="224">
        <f>ROUND(I152*H152,2)</f>
        <v>0</v>
      </c>
      <c r="K152" s="220" t="s">
        <v>615</v>
      </c>
      <c r="L152" s="43"/>
      <c r="M152" s="225" t="s">
        <v>1</v>
      </c>
      <c r="N152" s="226" t="s">
        <v>45</v>
      </c>
      <c r="O152" s="90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159</v>
      </c>
      <c r="AT152" s="229" t="s">
        <v>140</v>
      </c>
      <c r="AU152" s="229" t="s">
        <v>90</v>
      </c>
      <c r="AY152" s="16" t="s">
        <v>139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88</v>
      </c>
      <c r="BK152" s="230">
        <f>ROUND(I152*H152,2)</f>
        <v>0</v>
      </c>
      <c r="BL152" s="16" t="s">
        <v>159</v>
      </c>
      <c r="BM152" s="229" t="s">
        <v>652</v>
      </c>
    </row>
    <row r="153" s="2" customFormat="1">
      <c r="A153" s="37"/>
      <c r="B153" s="38"/>
      <c r="C153" s="39"/>
      <c r="D153" s="231" t="s">
        <v>147</v>
      </c>
      <c r="E153" s="39"/>
      <c r="F153" s="232" t="s">
        <v>653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147</v>
      </c>
      <c r="AU153" s="16" t="s">
        <v>90</v>
      </c>
    </row>
    <row r="154" s="2" customFormat="1">
      <c r="A154" s="37"/>
      <c r="B154" s="38"/>
      <c r="C154" s="39"/>
      <c r="D154" s="236" t="s">
        <v>149</v>
      </c>
      <c r="E154" s="39"/>
      <c r="F154" s="237" t="s">
        <v>304</v>
      </c>
      <c r="G154" s="39"/>
      <c r="H154" s="39"/>
      <c r="I154" s="233"/>
      <c r="J154" s="39"/>
      <c r="K154" s="39"/>
      <c r="L154" s="43"/>
      <c r="M154" s="234"/>
      <c r="N154" s="23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149</v>
      </c>
      <c r="AU154" s="16" t="s">
        <v>90</v>
      </c>
    </row>
    <row r="155" s="2" customFormat="1" ht="16.5" customHeight="1">
      <c r="A155" s="37"/>
      <c r="B155" s="38"/>
      <c r="C155" s="218" t="s">
        <v>196</v>
      </c>
      <c r="D155" s="218" t="s">
        <v>140</v>
      </c>
      <c r="E155" s="219" t="s">
        <v>654</v>
      </c>
      <c r="F155" s="220" t="s">
        <v>655</v>
      </c>
      <c r="G155" s="221" t="s">
        <v>310</v>
      </c>
      <c r="H155" s="222">
        <v>1</v>
      </c>
      <c r="I155" s="223"/>
      <c r="J155" s="224">
        <f>ROUND(I155*H155,2)</f>
        <v>0</v>
      </c>
      <c r="K155" s="220" t="s">
        <v>615</v>
      </c>
      <c r="L155" s="43"/>
      <c r="M155" s="225" t="s">
        <v>1</v>
      </c>
      <c r="N155" s="226" t="s">
        <v>45</v>
      </c>
      <c r="O155" s="90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159</v>
      </c>
      <c r="AT155" s="229" t="s">
        <v>140</v>
      </c>
      <c r="AU155" s="229" t="s">
        <v>90</v>
      </c>
      <c r="AY155" s="16" t="s">
        <v>139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88</v>
      </c>
      <c r="BK155" s="230">
        <f>ROUND(I155*H155,2)</f>
        <v>0</v>
      </c>
      <c r="BL155" s="16" t="s">
        <v>159</v>
      </c>
      <c r="BM155" s="229" t="s">
        <v>656</v>
      </c>
    </row>
    <row r="156" s="2" customFormat="1">
      <c r="A156" s="37"/>
      <c r="B156" s="38"/>
      <c r="C156" s="39"/>
      <c r="D156" s="231" t="s">
        <v>147</v>
      </c>
      <c r="E156" s="39"/>
      <c r="F156" s="232" t="s">
        <v>657</v>
      </c>
      <c r="G156" s="39"/>
      <c r="H156" s="39"/>
      <c r="I156" s="233"/>
      <c r="J156" s="39"/>
      <c r="K156" s="39"/>
      <c r="L156" s="43"/>
      <c r="M156" s="234"/>
      <c r="N156" s="23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147</v>
      </c>
      <c r="AU156" s="16" t="s">
        <v>90</v>
      </c>
    </row>
    <row r="157" s="2" customFormat="1">
      <c r="A157" s="37"/>
      <c r="B157" s="38"/>
      <c r="C157" s="39"/>
      <c r="D157" s="236" t="s">
        <v>149</v>
      </c>
      <c r="E157" s="39"/>
      <c r="F157" s="237" t="s">
        <v>304</v>
      </c>
      <c r="G157" s="39"/>
      <c r="H157" s="39"/>
      <c r="I157" s="233"/>
      <c r="J157" s="39"/>
      <c r="K157" s="39"/>
      <c r="L157" s="43"/>
      <c r="M157" s="234"/>
      <c r="N157" s="235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149</v>
      </c>
      <c r="AU157" s="16" t="s">
        <v>90</v>
      </c>
    </row>
    <row r="158" s="2" customFormat="1" ht="16.5" customHeight="1">
      <c r="A158" s="37"/>
      <c r="B158" s="38"/>
      <c r="C158" s="218" t="s">
        <v>201</v>
      </c>
      <c r="D158" s="218" t="s">
        <v>140</v>
      </c>
      <c r="E158" s="219" t="s">
        <v>658</v>
      </c>
      <c r="F158" s="220" t="s">
        <v>659</v>
      </c>
      <c r="G158" s="221" t="s">
        <v>310</v>
      </c>
      <c r="H158" s="222">
        <v>12</v>
      </c>
      <c r="I158" s="223"/>
      <c r="J158" s="224">
        <f>ROUND(I158*H158,2)</f>
        <v>0</v>
      </c>
      <c r="K158" s="220" t="s">
        <v>1</v>
      </c>
      <c r="L158" s="43"/>
      <c r="M158" s="225" t="s">
        <v>1</v>
      </c>
      <c r="N158" s="226" t="s">
        <v>45</v>
      </c>
      <c r="O158" s="90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159</v>
      </c>
      <c r="AT158" s="229" t="s">
        <v>140</v>
      </c>
      <c r="AU158" s="229" t="s">
        <v>90</v>
      </c>
      <c r="AY158" s="16" t="s">
        <v>139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88</v>
      </c>
      <c r="BK158" s="230">
        <f>ROUND(I158*H158,2)</f>
        <v>0</v>
      </c>
      <c r="BL158" s="16" t="s">
        <v>159</v>
      </c>
      <c r="BM158" s="229" t="s">
        <v>660</v>
      </c>
    </row>
    <row r="159" s="2" customFormat="1" ht="16.5" customHeight="1">
      <c r="A159" s="37"/>
      <c r="B159" s="38"/>
      <c r="C159" s="218" t="s">
        <v>207</v>
      </c>
      <c r="D159" s="218" t="s">
        <v>140</v>
      </c>
      <c r="E159" s="219" t="s">
        <v>661</v>
      </c>
      <c r="F159" s="220" t="s">
        <v>662</v>
      </c>
      <c r="G159" s="221" t="s">
        <v>310</v>
      </c>
      <c r="H159" s="222">
        <v>2</v>
      </c>
      <c r="I159" s="223"/>
      <c r="J159" s="224">
        <f>ROUND(I159*H159,2)</f>
        <v>0</v>
      </c>
      <c r="K159" s="220" t="s">
        <v>1</v>
      </c>
      <c r="L159" s="43"/>
      <c r="M159" s="225" t="s">
        <v>1</v>
      </c>
      <c r="N159" s="226" t="s">
        <v>45</v>
      </c>
      <c r="O159" s="90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9" t="s">
        <v>159</v>
      </c>
      <c r="AT159" s="229" t="s">
        <v>140</v>
      </c>
      <c r="AU159" s="229" t="s">
        <v>90</v>
      </c>
      <c r="AY159" s="16" t="s">
        <v>139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6" t="s">
        <v>88</v>
      </c>
      <c r="BK159" s="230">
        <f>ROUND(I159*H159,2)</f>
        <v>0</v>
      </c>
      <c r="BL159" s="16" t="s">
        <v>159</v>
      </c>
      <c r="BM159" s="229" t="s">
        <v>663</v>
      </c>
    </row>
    <row r="160" s="2" customFormat="1">
      <c r="A160" s="37"/>
      <c r="B160" s="38"/>
      <c r="C160" s="39"/>
      <c r="D160" s="236" t="s">
        <v>149</v>
      </c>
      <c r="E160" s="39"/>
      <c r="F160" s="237" t="s">
        <v>304</v>
      </c>
      <c r="G160" s="39"/>
      <c r="H160" s="39"/>
      <c r="I160" s="233"/>
      <c r="J160" s="39"/>
      <c r="K160" s="39"/>
      <c r="L160" s="43"/>
      <c r="M160" s="234"/>
      <c r="N160" s="235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149</v>
      </c>
      <c r="AU160" s="16" t="s">
        <v>90</v>
      </c>
    </row>
    <row r="161" s="2" customFormat="1" ht="21.75" customHeight="1">
      <c r="A161" s="37"/>
      <c r="B161" s="38"/>
      <c r="C161" s="218" t="s">
        <v>211</v>
      </c>
      <c r="D161" s="218" t="s">
        <v>140</v>
      </c>
      <c r="E161" s="219" t="s">
        <v>664</v>
      </c>
      <c r="F161" s="220" t="s">
        <v>665</v>
      </c>
      <c r="G161" s="221" t="s">
        <v>310</v>
      </c>
      <c r="H161" s="222">
        <v>1</v>
      </c>
      <c r="I161" s="223"/>
      <c r="J161" s="224">
        <f>ROUND(I161*H161,2)</f>
        <v>0</v>
      </c>
      <c r="K161" s="220" t="s">
        <v>1</v>
      </c>
      <c r="L161" s="43"/>
      <c r="M161" s="225" t="s">
        <v>1</v>
      </c>
      <c r="N161" s="226" t="s">
        <v>45</v>
      </c>
      <c r="O161" s="90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9" t="s">
        <v>159</v>
      </c>
      <c r="AT161" s="229" t="s">
        <v>140</v>
      </c>
      <c r="AU161" s="229" t="s">
        <v>90</v>
      </c>
      <c r="AY161" s="16" t="s">
        <v>139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6" t="s">
        <v>88</v>
      </c>
      <c r="BK161" s="230">
        <f>ROUND(I161*H161,2)</f>
        <v>0</v>
      </c>
      <c r="BL161" s="16" t="s">
        <v>159</v>
      </c>
      <c r="BM161" s="229" t="s">
        <v>666</v>
      </c>
    </row>
    <row r="162" s="2" customFormat="1">
      <c r="A162" s="37"/>
      <c r="B162" s="38"/>
      <c r="C162" s="39"/>
      <c r="D162" s="236" t="s">
        <v>149</v>
      </c>
      <c r="E162" s="39"/>
      <c r="F162" s="237" t="s">
        <v>304</v>
      </c>
      <c r="G162" s="39"/>
      <c r="H162" s="39"/>
      <c r="I162" s="233"/>
      <c r="J162" s="39"/>
      <c r="K162" s="39"/>
      <c r="L162" s="43"/>
      <c r="M162" s="234"/>
      <c r="N162" s="23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149</v>
      </c>
      <c r="AU162" s="16" t="s">
        <v>90</v>
      </c>
    </row>
    <row r="163" s="2" customFormat="1" ht="24.15" customHeight="1">
      <c r="A163" s="37"/>
      <c r="B163" s="38"/>
      <c r="C163" s="218" t="s">
        <v>8</v>
      </c>
      <c r="D163" s="218" t="s">
        <v>140</v>
      </c>
      <c r="E163" s="219" t="s">
        <v>667</v>
      </c>
      <c r="F163" s="220" t="s">
        <v>668</v>
      </c>
      <c r="G163" s="221" t="s">
        <v>310</v>
      </c>
      <c r="H163" s="222">
        <v>6</v>
      </c>
      <c r="I163" s="223"/>
      <c r="J163" s="224">
        <f>ROUND(I163*H163,2)</f>
        <v>0</v>
      </c>
      <c r="K163" s="220" t="s">
        <v>615</v>
      </c>
      <c r="L163" s="43"/>
      <c r="M163" s="225" t="s">
        <v>1</v>
      </c>
      <c r="N163" s="226" t="s">
        <v>45</v>
      </c>
      <c r="O163" s="90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159</v>
      </c>
      <c r="AT163" s="229" t="s">
        <v>140</v>
      </c>
      <c r="AU163" s="229" t="s">
        <v>90</v>
      </c>
      <c r="AY163" s="16" t="s">
        <v>139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88</v>
      </c>
      <c r="BK163" s="230">
        <f>ROUND(I163*H163,2)</f>
        <v>0</v>
      </c>
      <c r="BL163" s="16" t="s">
        <v>159</v>
      </c>
      <c r="BM163" s="229" t="s">
        <v>669</v>
      </c>
    </row>
    <row r="164" s="2" customFormat="1">
      <c r="A164" s="37"/>
      <c r="B164" s="38"/>
      <c r="C164" s="39"/>
      <c r="D164" s="231" t="s">
        <v>147</v>
      </c>
      <c r="E164" s="39"/>
      <c r="F164" s="232" t="s">
        <v>670</v>
      </c>
      <c r="G164" s="39"/>
      <c r="H164" s="39"/>
      <c r="I164" s="233"/>
      <c r="J164" s="39"/>
      <c r="K164" s="39"/>
      <c r="L164" s="43"/>
      <c r="M164" s="234"/>
      <c r="N164" s="23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147</v>
      </c>
      <c r="AU164" s="16" t="s">
        <v>90</v>
      </c>
    </row>
    <row r="165" s="2" customFormat="1">
      <c r="A165" s="37"/>
      <c r="B165" s="38"/>
      <c r="C165" s="39"/>
      <c r="D165" s="236" t="s">
        <v>149</v>
      </c>
      <c r="E165" s="39"/>
      <c r="F165" s="237" t="s">
        <v>304</v>
      </c>
      <c r="G165" s="39"/>
      <c r="H165" s="39"/>
      <c r="I165" s="233"/>
      <c r="J165" s="39"/>
      <c r="K165" s="39"/>
      <c r="L165" s="43"/>
      <c r="M165" s="234"/>
      <c r="N165" s="235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149</v>
      </c>
      <c r="AU165" s="16" t="s">
        <v>90</v>
      </c>
    </row>
    <row r="166" s="2" customFormat="1" ht="24.15" customHeight="1">
      <c r="A166" s="37"/>
      <c r="B166" s="38"/>
      <c r="C166" s="218" t="s">
        <v>221</v>
      </c>
      <c r="D166" s="218" t="s">
        <v>140</v>
      </c>
      <c r="E166" s="219" t="s">
        <v>671</v>
      </c>
      <c r="F166" s="220" t="s">
        <v>672</v>
      </c>
      <c r="G166" s="221" t="s">
        <v>310</v>
      </c>
      <c r="H166" s="222">
        <v>8</v>
      </c>
      <c r="I166" s="223"/>
      <c r="J166" s="224">
        <f>ROUND(I166*H166,2)</f>
        <v>0</v>
      </c>
      <c r="K166" s="220" t="s">
        <v>615</v>
      </c>
      <c r="L166" s="43"/>
      <c r="M166" s="225" t="s">
        <v>1</v>
      </c>
      <c r="N166" s="226" t="s">
        <v>45</v>
      </c>
      <c r="O166" s="90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159</v>
      </c>
      <c r="AT166" s="229" t="s">
        <v>140</v>
      </c>
      <c r="AU166" s="229" t="s">
        <v>90</v>
      </c>
      <c r="AY166" s="16" t="s">
        <v>139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88</v>
      </c>
      <c r="BK166" s="230">
        <f>ROUND(I166*H166,2)</f>
        <v>0</v>
      </c>
      <c r="BL166" s="16" t="s">
        <v>159</v>
      </c>
      <c r="BM166" s="229" t="s">
        <v>673</v>
      </c>
    </row>
    <row r="167" s="2" customFormat="1">
      <c r="A167" s="37"/>
      <c r="B167" s="38"/>
      <c r="C167" s="39"/>
      <c r="D167" s="231" t="s">
        <v>147</v>
      </c>
      <c r="E167" s="39"/>
      <c r="F167" s="232" t="s">
        <v>674</v>
      </c>
      <c r="G167" s="39"/>
      <c r="H167" s="39"/>
      <c r="I167" s="233"/>
      <c r="J167" s="39"/>
      <c r="K167" s="39"/>
      <c r="L167" s="43"/>
      <c r="M167" s="234"/>
      <c r="N167" s="235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147</v>
      </c>
      <c r="AU167" s="16" t="s">
        <v>90</v>
      </c>
    </row>
    <row r="168" s="2" customFormat="1">
      <c r="A168" s="37"/>
      <c r="B168" s="38"/>
      <c r="C168" s="39"/>
      <c r="D168" s="236" t="s">
        <v>149</v>
      </c>
      <c r="E168" s="39"/>
      <c r="F168" s="237" t="s">
        <v>304</v>
      </c>
      <c r="G168" s="39"/>
      <c r="H168" s="39"/>
      <c r="I168" s="233"/>
      <c r="J168" s="39"/>
      <c r="K168" s="39"/>
      <c r="L168" s="43"/>
      <c r="M168" s="234"/>
      <c r="N168" s="235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149</v>
      </c>
      <c r="AU168" s="16" t="s">
        <v>90</v>
      </c>
    </row>
    <row r="169" s="2" customFormat="1" ht="24.15" customHeight="1">
      <c r="A169" s="37"/>
      <c r="B169" s="38"/>
      <c r="C169" s="218" t="s">
        <v>227</v>
      </c>
      <c r="D169" s="218" t="s">
        <v>140</v>
      </c>
      <c r="E169" s="219" t="s">
        <v>675</v>
      </c>
      <c r="F169" s="220" t="s">
        <v>676</v>
      </c>
      <c r="G169" s="221" t="s">
        <v>310</v>
      </c>
      <c r="H169" s="222">
        <v>1</v>
      </c>
      <c r="I169" s="223"/>
      <c r="J169" s="224">
        <f>ROUND(I169*H169,2)</f>
        <v>0</v>
      </c>
      <c r="K169" s="220" t="s">
        <v>615</v>
      </c>
      <c r="L169" s="43"/>
      <c r="M169" s="225" t="s">
        <v>1</v>
      </c>
      <c r="N169" s="226" t="s">
        <v>45</v>
      </c>
      <c r="O169" s="90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159</v>
      </c>
      <c r="AT169" s="229" t="s">
        <v>140</v>
      </c>
      <c r="AU169" s="229" t="s">
        <v>90</v>
      </c>
      <c r="AY169" s="16" t="s">
        <v>139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88</v>
      </c>
      <c r="BK169" s="230">
        <f>ROUND(I169*H169,2)</f>
        <v>0</v>
      </c>
      <c r="BL169" s="16" t="s">
        <v>159</v>
      </c>
      <c r="BM169" s="229" t="s">
        <v>677</v>
      </c>
    </row>
    <row r="170" s="2" customFormat="1">
      <c r="A170" s="37"/>
      <c r="B170" s="38"/>
      <c r="C170" s="39"/>
      <c r="D170" s="231" t="s">
        <v>147</v>
      </c>
      <c r="E170" s="39"/>
      <c r="F170" s="232" t="s">
        <v>678</v>
      </c>
      <c r="G170" s="39"/>
      <c r="H170" s="39"/>
      <c r="I170" s="233"/>
      <c r="J170" s="39"/>
      <c r="K170" s="39"/>
      <c r="L170" s="43"/>
      <c r="M170" s="234"/>
      <c r="N170" s="23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147</v>
      </c>
      <c r="AU170" s="16" t="s">
        <v>90</v>
      </c>
    </row>
    <row r="171" s="2" customFormat="1">
      <c r="A171" s="37"/>
      <c r="B171" s="38"/>
      <c r="C171" s="39"/>
      <c r="D171" s="236" t="s">
        <v>149</v>
      </c>
      <c r="E171" s="39"/>
      <c r="F171" s="237" t="s">
        <v>304</v>
      </c>
      <c r="G171" s="39"/>
      <c r="H171" s="39"/>
      <c r="I171" s="233"/>
      <c r="J171" s="39"/>
      <c r="K171" s="39"/>
      <c r="L171" s="43"/>
      <c r="M171" s="234"/>
      <c r="N171" s="235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149</v>
      </c>
      <c r="AU171" s="16" t="s">
        <v>90</v>
      </c>
    </row>
    <row r="172" s="2" customFormat="1" ht="24.15" customHeight="1">
      <c r="A172" s="37"/>
      <c r="B172" s="38"/>
      <c r="C172" s="218" t="s">
        <v>232</v>
      </c>
      <c r="D172" s="218" t="s">
        <v>140</v>
      </c>
      <c r="E172" s="219" t="s">
        <v>679</v>
      </c>
      <c r="F172" s="220" t="s">
        <v>680</v>
      </c>
      <c r="G172" s="221" t="s">
        <v>310</v>
      </c>
      <c r="H172" s="222">
        <v>6</v>
      </c>
      <c r="I172" s="223"/>
      <c r="J172" s="224">
        <f>ROUND(I172*H172,2)</f>
        <v>0</v>
      </c>
      <c r="K172" s="220" t="s">
        <v>615</v>
      </c>
      <c r="L172" s="43"/>
      <c r="M172" s="225" t="s">
        <v>1</v>
      </c>
      <c r="N172" s="226" t="s">
        <v>45</v>
      </c>
      <c r="O172" s="90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159</v>
      </c>
      <c r="AT172" s="229" t="s">
        <v>140</v>
      </c>
      <c r="AU172" s="229" t="s">
        <v>90</v>
      </c>
      <c r="AY172" s="16" t="s">
        <v>139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88</v>
      </c>
      <c r="BK172" s="230">
        <f>ROUND(I172*H172,2)</f>
        <v>0</v>
      </c>
      <c r="BL172" s="16" t="s">
        <v>159</v>
      </c>
      <c r="BM172" s="229" t="s">
        <v>681</v>
      </c>
    </row>
    <row r="173" s="2" customFormat="1">
      <c r="A173" s="37"/>
      <c r="B173" s="38"/>
      <c r="C173" s="39"/>
      <c r="D173" s="231" t="s">
        <v>147</v>
      </c>
      <c r="E173" s="39"/>
      <c r="F173" s="232" t="s">
        <v>682</v>
      </c>
      <c r="G173" s="39"/>
      <c r="H173" s="39"/>
      <c r="I173" s="233"/>
      <c r="J173" s="39"/>
      <c r="K173" s="39"/>
      <c r="L173" s="43"/>
      <c r="M173" s="234"/>
      <c r="N173" s="235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147</v>
      </c>
      <c r="AU173" s="16" t="s">
        <v>90</v>
      </c>
    </row>
    <row r="174" s="2" customFormat="1">
      <c r="A174" s="37"/>
      <c r="B174" s="38"/>
      <c r="C174" s="39"/>
      <c r="D174" s="236" t="s">
        <v>149</v>
      </c>
      <c r="E174" s="39"/>
      <c r="F174" s="237" t="s">
        <v>304</v>
      </c>
      <c r="G174" s="39"/>
      <c r="H174" s="39"/>
      <c r="I174" s="233"/>
      <c r="J174" s="39"/>
      <c r="K174" s="39"/>
      <c r="L174" s="43"/>
      <c r="M174" s="234"/>
      <c r="N174" s="235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149</v>
      </c>
      <c r="AU174" s="16" t="s">
        <v>90</v>
      </c>
    </row>
    <row r="175" s="2" customFormat="1" ht="24.15" customHeight="1">
      <c r="A175" s="37"/>
      <c r="B175" s="38"/>
      <c r="C175" s="218" t="s">
        <v>238</v>
      </c>
      <c r="D175" s="218" t="s">
        <v>140</v>
      </c>
      <c r="E175" s="219" t="s">
        <v>683</v>
      </c>
      <c r="F175" s="220" t="s">
        <v>684</v>
      </c>
      <c r="G175" s="221" t="s">
        <v>310</v>
      </c>
      <c r="H175" s="222">
        <v>8</v>
      </c>
      <c r="I175" s="223"/>
      <c r="J175" s="224">
        <f>ROUND(I175*H175,2)</f>
        <v>0</v>
      </c>
      <c r="K175" s="220" t="s">
        <v>615</v>
      </c>
      <c r="L175" s="43"/>
      <c r="M175" s="225" t="s">
        <v>1</v>
      </c>
      <c r="N175" s="226" t="s">
        <v>45</v>
      </c>
      <c r="O175" s="90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9" t="s">
        <v>159</v>
      </c>
      <c r="AT175" s="229" t="s">
        <v>140</v>
      </c>
      <c r="AU175" s="229" t="s">
        <v>90</v>
      </c>
      <c r="AY175" s="16" t="s">
        <v>139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6" t="s">
        <v>88</v>
      </c>
      <c r="BK175" s="230">
        <f>ROUND(I175*H175,2)</f>
        <v>0</v>
      </c>
      <c r="BL175" s="16" t="s">
        <v>159</v>
      </c>
      <c r="BM175" s="229" t="s">
        <v>685</v>
      </c>
    </row>
    <row r="176" s="2" customFormat="1">
      <c r="A176" s="37"/>
      <c r="B176" s="38"/>
      <c r="C176" s="39"/>
      <c r="D176" s="231" t="s">
        <v>147</v>
      </c>
      <c r="E176" s="39"/>
      <c r="F176" s="232" t="s">
        <v>686</v>
      </c>
      <c r="G176" s="39"/>
      <c r="H176" s="39"/>
      <c r="I176" s="233"/>
      <c r="J176" s="39"/>
      <c r="K176" s="39"/>
      <c r="L176" s="43"/>
      <c r="M176" s="234"/>
      <c r="N176" s="235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147</v>
      </c>
      <c r="AU176" s="16" t="s">
        <v>90</v>
      </c>
    </row>
    <row r="177" s="2" customFormat="1">
      <c r="A177" s="37"/>
      <c r="B177" s="38"/>
      <c r="C177" s="39"/>
      <c r="D177" s="236" t="s">
        <v>149</v>
      </c>
      <c r="E177" s="39"/>
      <c r="F177" s="237" t="s">
        <v>304</v>
      </c>
      <c r="G177" s="39"/>
      <c r="H177" s="39"/>
      <c r="I177" s="233"/>
      <c r="J177" s="39"/>
      <c r="K177" s="39"/>
      <c r="L177" s="43"/>
      <c r="M177" s="234"/>
      <c r="N177" s="235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149</v>
      </c>
      <c r="AU177" s="16" t="s">
        <v>90</v>
      </c>
    </row>
    <row r="178" s="2" customFormat="1" ht="24.15" customHeight="1">
      <c r="A178" s="37"/>
      <c r="B178" s="38"/>
      <c r="C178" s="218" t="s">
        <v>376</v>
      </c>
      <c r="D178" s="218" t="s">
        <v>140</v>
      </c>
      <c r="E178" s="219" t="s">
        <v>687</v>
      </c>
      <c r="F178" s="220" t="s">
        <v>688</v>
      </c>
      <c r="G178" s="221" t="s">
        <v>310</v>
      </c>
      <c r="H178" s="222">
        <v>1</v>
      </c>
      <c r="I178" s="223"/>
      <c r="J178" s="224">
        <f>ROUND(I178*H178,2)</f>
        <v>0</v>
      </c>
      <c r="K178" s="220" t="s">
        <v>615</v>
      </c>
      <c r="L178" s="43"/>
      <c r="M178" s="225" t="s">
        <v>1</v>
      </c>
      <c r="N178" s="226" t="s">
        <v>45</v>
      </c>
      <c r="O178" s="90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9" t="s">
        <v>159</v>
      </c>
      <c r="AT178" s="229" t="s">
        <v>140</v>
      </c>
      <c r="AU178" s="229" t="s">
        <v>90</v>
      </c>
      <c r="AY178" s="16" t="s">
        <v>139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6" t="s">
        <v>88</v>
      </c>
      <c r="BK178" s="230">
        <f>ROUND(I178*H178,2)</f>
        <v>0</v>
      </c>
      <c r="BL178" s="16" t="s">
        <v>159</v>
      </c>
      <c r="BM178" s="229" t="s">
        <v>689</v>
      </c>
    </row>
    <row r="179" s="2" customFormat="1">
      <c r="A179" s="37"/>
      <c r="B179" s="38"/>
      <c r="C179" s="39"/>
      <c r="D179" s="231" t="s">
        <v>147</v>
      </c>
      <c r="E179" s="39"/>
      <c r="F179" s="232" t="s">
        <v>690</v>
      </c>
      <c r="G179" s="39"/>
      <c r="H179" s="39"/>
      <c r="I179" s="233"/>
      <c r="J179" s="39"/>
      <c r="K179" s="39"/>
      <c r="L179" s="43"/>
      <c r="M179" s="234"/>
      <c r="N179" s="235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147</v>
      </c>
      <c r="AU179" s="16" t="s">
        <v>90</v>
      </c>
    </row>
    <row r="180" s="2" customFormat="1">
      <c r="A180" s="37"/>
      <c r="B180" s="38"/>
      <c r="C180" s="39"/>
      <c r="D180" s="236" t="s">
        <v>149</v>
      </c>
      <c r="E180" s="39"/>
      <c r="F180" s="237" t="s">
        <v>304</v>
      </c>
      <c r="G180" s="39"/>
      <c r="H180" s="39"/>
      <c r="I180" s="233"/>
      <c r="J180" s="39"/>
      <c r="K180" s="39"/>
      <c r="L180" s="43"/>
      <c r="M180" s="234"/>
      <c r="N180" s="235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149</v>
      </c>
      <c r="AU180" s="16" t="s">
        <v>90</v>
      </c>
    </row>
    <row r="181" s="2" customFormat="1" ht="24.15" customHeight="1">
      <c r="A181" s="37"/>
      <c r="B181" s="38"/>
      <c r="C181" s="218" t="s">
        <v>7</v>
      </c>
      <c r="D181" s="218" t="s">
        <v>140</v>
      </c>
      <c r="E181" s="219" t="s">
        <v>691</v>
      </c>
      <c r="F181" s="220" t="s">
        <v>692</v>
      </c>
      <c r="G181" s="221" t="s">
        <v>310</v>
      </c>
      <c r="H181" s="222">
        <v>5</v>
      </c>
      <c r="I181" s="223"/>
      <c r="J181" s="224">
        <f>ROUND(I181*H181,2)</f>
        <v>0</v>
      </c>
      <c r="K181" s="220" t="s">
        <v>615</v>
      </c>
      <c r="L181" s="43"/>
      <c r="M181" s="225" t="s">
        <v>1</v>
      </c>
      <c r="N181" s="226" t="s">
        <v>45</v>
      </c>
      <c r="O181" s="90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9" t="s">
        <v>159</v>
      </c>
      <c r="AT181" s="229" t="s">
        <v>140</v>
      </c>
      <c r="AU181" s="229" t="s">
        <v>90</v>
      </c>
      <c r="AY181" s="16" t="s">
        <v>139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6" t="s">
        <v>88</v>
      </c>
      <c r="BK181" s="230">
        <f>ROUND(I181*H181,2)</f>
        <v>0</v>
      </c>
      <c r="BL181" s="16" t="s">
        <v>159</v>
      </c>
      <c r="BM181" s="229" t="s">
        <v>693</v>
      </c>
    </row>
    <row r="182" s="2" customFormat="1">
      <c r="A182" s="37"/>
      <c r="B182" s="38"/>
      <c r="C182" s="39"/>
      <c r="D182" s="231" t="s">
        <v>147</v>
      </c>
      <c r="E182" s="39"/>
      <c r="F182" s="232" t="s">
        <v>694</v>
      </c>
      <c r="G182" s="39"/>
      <c r="H182" s="39"/>
      <c r="I182" s="233"/>
      <c r="J182" s="39"/>
      <c r="K182" s="39"/>
      <c r="L182" s="43"/>
      <c r="M182" s="234"/>
      <c r="N182" s="235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147</v>
      </c>
      <c r="AU182" s="16" t="s">
        <v>90</v>
      </c>
    </row>
    <row r="183" s="2" customFormat="1">
      <c r="A183" s="37"/>
      <c r="B183" s="38"/>
      <c r="C183" s="39"/>
      <c r="D183" s="236" t="s">
        <v>149</v>
      </c>
      <c r="E183" s="39"/>
      <c r="F183" s="237" t="s">
        <v>304</v>
      </c>
      <c r="G183" s="39"/>
      <c r="H183" s="39"/>
      <c r="I183" s="233"/>
      <c r="J183" s="39"/>
      <c r="K183" s="39"/>
      <c r="L183" s="43"/>
      <c r="M183" s="234"/>
      <c r="N183" s="23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149</v>
      </c>
      <c r="AU183" s="16" t="s">
        <v>90</v>
      </c>
    </row>
    <row r="184" s="2" customFormat="1" ht="24.15" customHeight="1">
      <c r="A184" s="37"/>
      <c r="B184" s="38"/>
      <c r="C184" s="218" t="s">
        <v>386</v>
      </c>
      <c r="D184" s="218" t="s">
        <v>140</v>
      </c>
      <c r="E184" s="219" t="s">
        <v>695</v>
      </c>
      <c r="F184" s="220" t="s">
        <v>696</v>
      </c>
      <c r="G184" s="221" t="s">
        <v>310</v>
      </c>
      <c r="H184" s="222">
        <v>6</v>
      </c>
      <c r="I184" s="223"/>
      <c r="J184" s="224">
        <f>ROUND(I184*H184,2)</f>
        <v>0</v>
      </c>
      <c r="K184" s="220" t="s">
        <v>615</v>
      </c>
      <c r="L184" s="43"/>
      <c r="M184" s="225" t="s">
        <v>1</v>
      </c>
      <c r="N184" s="226" t="s">
        <v>45</v>
      </c>
      <c r="O184" s="90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9" t="s">
        <v>159</v>
      </c>
      <c r="AT184" s="229" t="s">
        <v>140</v>
      </c>
      <c r="AU184" s="229" t="s">
        <v>90</v>
      </c>
      <c r="AY184" s="16" t="s">
        <v>139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88</v>
      </c>
      <c r="BK184" s="230">
        <f>ROUND(I184*H184,2)</f>
        <v>0</v>
      </c>
      <c r="BL184" s="16" t="s">
        <v>159</v>
      </c>
      <c r="BM184" s="229" t="s">
        <v>697</v>
      </c>
    </row>
    <row r="185" s="2" customFormat="1">
      <c r="A185" s="37"/>
      <c r="B185" s="38"/>
      <c r="C185" s="39"/>
      <c r="D185" s="231" t="s">
        <v>147</v>
      </c>
      <c r="E185" s="39"/>
      <c r="F185" s="232" t="s">
        <v>698</v>
      </c>
      <c r="G185" s="39"/>
      <c r="H185" s="39"/>
      <c r="I185" s="233"/>
      <c r="J185" s="39"/>
      <c r="K185" s="39"/>
      <c r="L185" s="43"/>
      <c r="M185" s="234"/>
      <c r="N185" s="23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147</v>
      </c>
      <c r="AU185" s="16" t="s">
        <v>90</v>
      </c>
    </row>
    <row r="186" s="2" customFormat="1">
      <c r="A186" s="37"/>
      <c r="B186" s="38"/>
      <c r="C186" s="39"/>
      <c r="D186" s="236" t="s">
        <v>149</v>
      </c>
      <c r="E186" s="39"/>
      <c r="F186" s="237" t="s">
        <v>304</v>
      </c>
      <c r="G186" s="39"/>
      <c r="H186" s="39"/>
      <c r="I186" s="233"/>
      <c r="J186" s="39"/>
      <c r="K186" s="39"/>
      <c r="L186" s="43"/>
      <c r="M186" s="234"/>
      <c r="N186" s="235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149</v>
      </c>
      <c r="AU186" s="16" t="s">
        <v>90</v>
      </c>
    </row>
    <row r="187" s="2" customFormat="1" ht="24.15" customHeight="1">
      <c r="A187" s="37"/>
      <c r="B187" s="38"/>
      <c r="C187" s="218" t="s">
        <v>394</v>
      </c>
      <c r="D187" s="218" t="s">
        <v>140</v>
      </c>
      <c r="E187" s="219" t="s">
        <v>699</v>
      </c>
      <c r="F187" s="220" t="s">
        <v>700</v>
      </c>
      <c r="G187" s="221" t="s">
        <v>310</v>
      </c>
      <c r="H187" s="222">
        <v>1</v>
      </c>
      <c r="I187" s="223"/>
      <c r="J187" s="224">
        <f>ROUND(I187*H187,2)</f>
        <v>0</v>
      </c>
      <c r="K187" s="220" t="s">
        <v>615</v>
      </c>
      <c r="L187" s="43"/>
      <c r="M187" s="225" t="s">
        <v>1</v>
      </c>
      <c r="N187" s="226" t="s">
        <v>45</v>
      </c>
      <c r="O187" s="90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9" t="s">
        <v>159</v>
      </c>
      <c r="AT187" s="229" t="s">
        <v>140</v>
      </c>
      <c r="AU187" s="229" t="s">
        <v>90</v>
      </c>
      <c r="AY187" s="16" t="s">
        <v>139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6" t="s">
        <v>88</v>
      </c>
      <c r="BK187" s="230">
        <f>ROUND(I187*H187,2)</f>
        <v>0</v>
      </c>
      <c r="BL187" s="16" t="s">
        <v>159</v>
      </c>
      <c r="BM187" s="229" t="s">
        <v>701</v>
      </c>
    </row>
    <row r="188" s="2" customFormat="1">
      <c r="A188" s="37"/>
      <c r="B188" s="38"/>
      <c r="C188" s="39"/>
      <c r="D188" s="231" t="s">
        <v>147</v>
      </c>
      <c r="E188" s="39"/>
      <c r="F188" s="232" t="s">
        <v>702</v>
      </c>
      <c r="G188" s="39"/>
      <c r="H188" s="39"/>
      <c r="I188" s="233"/>
      <c r="J188" s="39"/>
      <c r="K188" s="39"/>
      <c r="L188" s="43"/>
      <c r="M188" s="234"/>
      <c r="N188" s="235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147</v>
      </c>
      <c r="AU188" s="16" t="s">
        <v>90</v>
      </c>
    </row>
    <row r="189" s="2" customFormat="1">
      <c r="A189" s="37"/>
      <c r="B189" s="38"/>
      <c r="C189" s="39"/>
      <c r="D189" s="236" t="s">
        <v>149</v>
      </c>
      <c r="E189" s="39"/>
      <c r="F189" s="237" t="s">
        <v>304</v>
      </c>
      <c r="G189" s="39"/>
      <c r="H189" s="39"/>
      <c r="I189" s="233"/>
      <c r="J189" s="39"/>
      <c r="K189" s="39"/>
      <c r="L189" s="43"/>
      <c r="M189" s="234"/>
      <c r="N189" s="235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149</v>
      </c>
      <c r="AU189" s="16" t="s">
        <v>90</v>
      </c>
    </row>
    <row r="190" s="2" customFormat="1" ht="24.15" customHeight="1">
      <c r="A190" s="37"/>
      <c r="B190" s="38"/>
      <c r="C190" s="218" t="s">
        <v>400</v>
      </c>
      <c r="D190" s="218" t="s">
        <v>140</v>
      </c>
      <c r="E190" s="219" t="s">
        <v>703</v>
      </c>
      <c r="F190" s="220" t="s">
        <v>704</v>
      </c>
      <c r="G190" s="221" t="s">
        <v>143</v>
      </c>
      <c r="H190" s="222">
        <v>1</v>
      </c>
      <c r="I190" s="223"/>
      <c r="J190" s="224">
        <f>ROUND(I190*H190,2)</f>
        <v>0</v>
      </c>
      <c r="K190" s="220" t="s">
        <v>1</v>
      </c>
      <c r="L190" s="43"/>
      <c r="M190" s="225" t="s">
        <v>1</v>
      </c>
      <c r="N190" s="226" t="s">
        <v>45</v>
      </c>
      <c r="O190" s="90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9" t="s">
        <v>159</v>
      </c>
      <c r="AT190" s="229" t="s">
        <v>140</v>
      </c>
      <c r="AU190" s="229" t="s">
        <v>90</v>
      </c>
      <c r="AY190" s="16" t="s">
        <v>139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6" t="s">
        <v>88</v>
      </c>
      <c r="BK190" s="230">
        <f>ROUND(I190*H190,2)</f>
        <v>0</v>
      </c>
      <c r="BL190" s="16" t="s">
        <v>159</v>
      </c>
      <c r="BM190" s="229" t="s">
        <v>705</v>
      </c>
    </row>
    <row r="191" s="2" customFormat="1" ht="16.5" customHeight="1">
      <c r="A191" s="37"/>
      <c r="B191" s="38"/>
      <c r="C191" s="218" t="s">
        <v>525</v>
      </c>
      <c r="D191" s="218" t="s">
        <v>140</v>
      </c>
      <c r="E191" s="219" t="s">
        <v>507</v>
      </c>
      <c r="F191" s="220" t="s">
        <v>706</v>
      </c>
      <c r="G191" s="221" t="s">
        <v>310</v>
      </c>
      <c r="H191" s="222">
        <v>3</v>
      </c>
      <c r="I191" s="223"/>
      <c r="J191" s="224">
        <f>ROUND(I191*H191,2)</f>
        <v>0</v>
      </c>
      <c r="K191" s="220" t="s">
        <v>1</v>
      </c>
      <c r="L191" s="43"/>
      <c r="M191" s="225" t="s">
        <v>1</v>
      </c>
      <c r="N191" s="226" t="s">
        <v>45</v>
      </c>
      <c r="O191" s="90"/>
      <c r="P191" s="227">
        <f>O191*H191</f>
        <v>0</v>
      </c>
      <c r="Q191" s="227">
        <v>4.0000000000000003E-05</v>
      </c>
      <c r="R191" s="227">
        <f>Q191*H191</f>
        <v>0.00012000000000000002</v>
      </c>
      <c r="S191" s="227">
        <v>0</v>
      </c>
      <c r="T191" s="228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9" t="s">
        <v>159</v>
      </c>
      <c r="AT191" s="229" t="s">
        <v>140</v>
      </c>
      <c r="AU191" s="229" t="s">
        <v>90</v>
      </c>
      <c r="AY191" s="16" t="s">
        <v>139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6" t="s">
        <v>88</v>
      </c>
      <c r="BK191" s="230">
        <f>ROUND(I191*H191,2)</f>
        <v>0</v>
      </c>
      <c r="BL191" s="16" t="s">
        <v>159</v>
      </c>
      <c r="BM191" s="229" t="s">
        <v>707</v>
      </c>
    </row>
    <row r="192" s="2" customFormat="1">
      <c r="A192" s="37"/>
      <c r="B192" s="38"/>
      <c r="C192" s="39"/>
      <c r="D192" s="236" t="s">
        <v>149</v>
      </c>
      <c r="E192" s="39"/>
      <c r="F192" s="237" t="s">
        <v>708</v>
      </c>
      <c r="G192" s="39"/>
      <c r="H192" s="39"/>
      <c r="I192" s="233"/>
      <c r="J192" s="39"/>
      <c r="K192" s="39"/>
      <c r="L192" s="43"/>
      <c r="M192" s="238"/>
      <c r="N192" s="239"/>
      <c r="O192" s="240"/>
      <c r="P192" s="240"/>
      <c r="Q192" s="240"/>
      <c r="R192" s="240"/>
      <c r="S192" s="240"/>
      <c r="T192" s="24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149</v>
      </c>
      <c r="AU192" s="16" t="s">
        <v>90</v>
      </c>
    </row>
    <row r="193" s="2" customFormat="1" ht="6.96" customHeight="1">
      <c r="A193" s="37"/>
      <c r="B193" s="65"/>
      <c r="C193" s="66"/>
      <c r="D193" s="66"/>
      <c r="E193" s="66"/>
      <c r="F193" s="66"/>
      <c r="G193" s="66"/>
      <c r="H193" s="66"/>
      <c r="I193" s="66"/>
      <c r="J193" s="66"/>
      <c r="K193" s="66"/>
      <c r="L193" s="43"/>
      <c r="M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</row>
  </sheetData>
  <sheetProtection sheet="1" autoFilter="0" formatColumns="0" formatRows="0" objects="1" scenarios="1" spinCount="100000" saltValue="TOtxHpxMK+XIJiAMpbx+fh4EheJZBsxfCwZBPuQszh2VZSCtb0dM5nk+JbIfqZfdIlaDiXsqiGICo2DgeemmHg==" hashValue="57uisFCpWjlnkCur69FEbM9M1l24tIn8oNiZzvPlO2na8ENd5GM15K+fC+cxX87GyoJDJka/Nws0S2+IzTVGHw==" algorithmName="SHA-512" password="CC35"/>
  <autoFilter ref="C121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hyperlinks>
    <hyperlink ref="F126" r:id="rId1" display="https://podminky.urs.cz/item/CS_URS_2022_01/111251101"/>
    <hyperlink ref="F129" r:id="rId2" display="https://podminky.urs.cz/item/CS_URS_2022_01/112155311"/>
    <hyperlink ref="F132" r:id="rId3" display="https://podminky.urs.cz/item/CS_URS_2023_01/112155115"/>
    <hyperlink ref="F135" r:id="rId4" display="https://podminky.urs.cz/item/CS_URS_2023_01/112155121"/>
    <hyperlink ref="F138" r:id="rId5" display="https://podminky.urs.cz/item/CS_URS_2023_01/112155125"/>
    <hyperlink ref="F141" r:id="rId6" display="https://podminky.urs.cz/item/CS_URS_2022_01/112101101"/>
    <hyperlink ref="F144" r:id="rId7" display="https://podminky.urs.cz/item/CS_URS_2022_01/112101102"/>
    <hyperlink ref="F147" r:id="rId8" display="https://podminky.urs.cz/item/CS_URS_2022_01/112101103"/>
    <hyperlink ref="F150" r:id="rId9" display="https://podminky.urs.cz/item/CS_URS_2022_01/112251101"/>
    <hyperlink ref="F153" r:id="rId10" display="https://podminky.urs.cz/item/CS_URS_2022_01/112251102"/>
    <hyperlink ref="F156" r:id="rId11" display="https://podminky.urs.cz/item/CS_URS_2022_01/112251103"/>
    <hyperlink ref="F164" r:id="rId12" display="https://podminky.urs.cz/item/CS_URS_2022_01/162201401"/>
    <hyperlink ref="F167" r:id="rId13" display="https://podminky.urs.cz/item/CS_URS_2022_01/162201402"/>
    <hyperlink ref="F170" r:id="rId14" display="https://podminky.urs.cz/item/CS_URS_2022_01/162201403"/>
    <hyperlink ref="F173" r:id="rId15" display="https://podminky.urs.cz/item/CS_URS_2022_01/162201411"/>
    <hyperlink ref="F176" r:id="rId16" display="https://podminky.urs.cz/item/CS_URS_2022_01/162201412"/>
    <hyperlink ref="F179" r:id="rId17" display="https://podminky.urs.cz/item/CS_URS_2022_01/162201413"/>
    <hyperlink ref="F182" r:id="rId18" display="https://podminky.urs.cz/item/CS_URS_2022_01/162201421"/>
    <hyperlink ref="F185" r:id="rId19" display="https://podminky.urs.cz/item/CS_URS_2022_01/162201422"/>
    <hyperlink ref="F188" r:id="rId20" display="https://podminky.urs.cz/item/CS_URS_2022_01/16220142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90</v>
      </c>
    </row>
    <row r="4" s="1" customFormat="1" ht="24.96" customHeight="1">
      <c r="B4" s="19"/>
      <c r="D4" s="147" t="s">
        <v>115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var2_JIHLÁVKA, PROSTŘEDKOVICE, REVITALIZACE TOKU (PMO)</v>
      </c>
      <c r="F7" s="149"/>
      <c r="G7" s="149"/>
      <c r="H7" s="149"/>
      <c r="L7" s="19"/>
    </row>
    <row r="8" s="1" customFormat="1" ht="12" customHeight="1">
      <c r="B8" s="19"/>
      <c r="D8" s="149" t="s">
        <v>116</v>
      </c>
      <c r="L8" s="19"/>
    </row>
    <row r="9" s="2" customFormat="1" ht="16.5" customHeight="1">
      <c r="A9" s="37"/>
      <c r="B9" s="43"/>
      <c r="C9" s="37"/>
      <c r="D9" s="37"/>
      <c r="E9" s="150" t="s">
        <v>611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244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709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24. 10. 2023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246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25</v>
      </c>
      <c r="J22" s="140" t="s">
        <v>247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248</v>
      </c>
      <c r="F23" s="37"/>
      <c r="G23" s="37"/>
      <c r="H23" s="37"/>
      <c r="I23" s="149" t="s">
        <v>28</v>
      </c>
      <c r="J23" s="140" t="s">
        <v>249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">
        <v>247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248</v>
      </c>
      <c r="F26" s="37"/>
      <c r="G26" s="37"/>
      <c r="H26" s="37"/>
      <c r="I26" s="149" t="s">
        <v>28</v>
      </c>
      <c r="J26" s="140" t="s">
        <v>249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38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40</v>
      </c>
      <c r="E32" s="37"/>
      <c r="F32" s="37"/>
      <c r="G32" s="37"/>
      <c r="H32" s="37"/>
      <c r="I32" s="37"/>
      <c r="J32" s="159">
        <f>ROUND(J122,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42</v>
      </c>
      <c r="G34" s="37"/>
      <c r="H34" s="37"/>
      <c r="I34" s="160" t="s">
        <v>41</v>
      </c>
      <c r="J34" s="160" t="s">
        <v>43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44</v>
      </c>
      <c r="E35" s="149" t="s">
        <v>45</v>
      </c>
      <c r="F35" s="162">
        <f>ROUND((SUM(BE122:BE194)),  2)</f>
        <v>0</v>
      </c>
      <c r="G35" s="37"/>
      <c r="H35" s="37"/>
      <c r="I35" s="163">
        <v>0.20999999999999999</v>
      </c>
      <c r="J35" s="162">
        <f>ROUND(((SUM(BE122:BE194))*I35),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46</v>
      </c>
      <c r="F36" s="162">
        <f>ROUND((SUM(BF122:BF194)),  2)</f>
        <v>0</v>
      </c>
      <c r="G36" s="37"/>
      <c r="H36" s="37"/>
      <c r="I36" s="163">
        <v>0.14999999999999999</v>
      </c>
      <c r="J36" s="162">
        <f>ROUND(((SUM(BF122:BF194))*I36),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47</v>
      </c>
      <c r="F37" s="162">
        <f>ROUND((SUM(BG122:BG194)),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48</v>
      </c>
      <c r="F38" s="162">
        <f>ROUND((SUM(BH122:BH194)),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49</v>
      </c>
      <c r="F39" s="162">
        <f>ROUND((SUM(BI122:BI194)),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50</v>
      </c>
      <c r="E41" s="166"/>
      <c r="F41" s="166"/>
      <c r="G41" s="167" t="s">
        <v>51</v>
      </c>
      <c r="H41" s="168" t="s">
        <v>52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53</v>
      </c>
      <c r="E50" s="172"/>
      <c r="F50" s="172"/>
      <c r="G50" s="171" t="s">
        <v>54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55</v>
      </c>
      <c r="E61" s="174"/>
      <c r="F61" s="175" t="s">
        <v>56</v>
      </c>
      <c r="G61" s="173" t="s">
        <v>55</v>
      </c>
      <c r="H61" s="174"/>
      <c r="I61" s="174"/>
      <c r="J61" s="176" t="s">
        <v>56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57</v>
      </c>
      <c r="E65" s="177"/>
      <c r="F65" s="177"/>
      <c r="G65" s="171" t="s">
        <v>58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55</v>
      </c>
      <c r="E76" s="174"/>
      <c r="F76" s="175" t="s">
        <v>56</v>
      </c>
      <c r="G76" s="173" t="s">
        <v>55</v>
      </c>
      <c r="H76" s="174"/>
      <c r="I76" s="174"/>
      <c r="J76" s="176" t="s">
        <v>56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var2_JIHLÁVKA, PROSTŘEDKOVICE, REVITALIZACE TOKU (PMO)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116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611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244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06.2 - Výsadby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Prostředkovice</v>
      </c>
      <c r="G91" s="39"/>
      <c r="H91" s="39"/>
      <c r="I91" s="31" t="s">
        <v>22</v>
      </c>
      <c r="J91" s="78" t="str">
        <f>IF(J14="","",J14)</f>
        <v>24. 10. 2023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Povodí Moravy s.p.</v>
      </c>
      <c r="G93" s="39"/>
      <c r="H93" s="39"/>
      <c r="I93" s="31" t="s">
        <v>31</v>
      </c>
      <c r="J93" s="35" t="str">
        <f>E23</f>
        <v xml:space="preserve">Envicons, s.r.o.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Envicons, s.r.o.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119</v>
      </c>
      <c r="D96" s="184"/>
      <c r="E96" s="184"/>
      <c r="F96" s="184"/>
      <c r="G96" s="184"/>
      <c r="H96" s="184"/>
      <c r="I96" s="184"/>
      <c r="J96" s="185" t="s">
        <v>120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121</v>
      </c>
      <c r="D98" s="39"/>
      <c r="E98" s="39"/>
      <c r="F98" s="39"/>
      <c r="G98" s="39"/>
      <c r="H98" s="39"/>
      <c r="I98" s="39"/>
      <c r="J98" s="109">
        <f>J122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122</v>
      </c>
    </row>
    <row r="99" s="9" customFormat="1" ht="24.96" customHeight="1">
      <c r="A99" s="9"/>
      <c r="B99" s="187"/>
      <c r="C99" s="188"/>
      <c r="D99" s="189" t="s">
        <v>250</v>
      </c>
      <c r="E99" s="190"/>
      <c r="F99" s="190"/>
      <c r="G99" s="190"/>
      <c r="H99" s="190"/>
      <c r="I99" s="190"/>
      <c r="J99" s="191">
        <f>J123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408</v>
      </c>
      <c r="E100" s="190"/>
      <c r="F100" s="190"/>
      <c r="G100" s="190"/>
      <c r="H100" s="190"/>
      <c r="I100" s="190"/>
      <c r="J100" s="191">
        <f>J187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124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2" t="str">
        <f>E7</f>
        <v>var2_JIHLÁVKA, PROSTŘEDKOVICE, REVITALIZACE TOKU (PMO)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0"/>
      <c r="C111" s="31" t="s">
        <v>116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="2" customFormat="1" ht="16.5" customHeight="1">
      <c r="A112" s="37"/>
      <c r="B112" s="38"/>
      <c r="C112" s="39"/>
      <c r="D112" s="39"/>
      <c r="E112" s="182" t="s">
        <v>611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244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E11</f>
        <v>SO 06.2 - Výsadby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F14</f>
        <v>Prostředkovice</v>
      </c>
      <c r="G116" s="39"/>
      <c r="H116" s="39"/>
      <c r="I116" s="31" t="s">
        <v>22</v>
      </c>
      <c r="J116" s="78" t="str">
        <f>IF(J14="","",J14)</f>
        <v>24. 10. 2023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E17</f>
        <v>Povodí Moravy s.p.</v>
      </c>
      <c r="G118" s="39"/>
      <c r="H118" s="39"/>
      <c r="I118" s="31" t="s">
        <v>31</v>
      </c>
      <c r="J118" s="35" t="str">
        <f>E23</f>
        <v xml:space="preserve">Envicons, s.r.o.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IF(E20="","",E20)</f>
        <v>Vyplň údaj</v>
      </c>
      <c r="G119" s="39"/>
      <c r="H119" s="39"/>
      <c r="I119" s="31" t="s">
        <v>34</v>
      </c>
      <c r="J119" s="35" t="str">
        <f>E26</f>
        <v xml:space="preserve">Envicons, s.r.o.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0" customFormat="1" ht="29.28" customHeight="1">
      <c r="A121" s="193"/>
      <c r="B121" s="194"/>
      <c r="C121" s="195" t="s">
        <v>125</v>
      </c>
      <c r="D121" s="196" t="s">
        <v>65</v>
      </c>
      <c r="E121" s="196" t="s">
        <v>61</v>
      </c>
      <c r="F121" s="196" t="s">
        <v>62</v>
      </c>
      <c r="G121" s="196" t="s">
        <v>126</v>
      </c>
      <c r="H121" s="196" t="s">
        <v>127</v>
      </c>
      <c r="I121" s="196" t="s">
        <v>128</v>
      </c>
      <c r="J121" s="196" t="s">
        <v>120</v>
      </c>
      <c r="K121" s="197" t="s">
        <v>129</v>
      </c>
      <c r="L121" s="198"/>
      <c r="M121" s="99" t="s">
        <v>1</v>
      </c>
      <c r="N121" s="100" t="s">
        <v>44</v>
      </c>
      <c r="O121" s="100" t="s">
        <v>130</v>
      </c>
      <c r="P121" s="100" t="s">
        <v>131</v>
      </c>
      <c r="Q121" s="100" t="s">
        <v>132</v>
      </c>
      <c r="R121" s="100" t="s">
        <v>133</v>
      </c>
      <c r="S121" s="100" t="s">
        <v>134</v>
      </c>
      <c r="T121" s="101" t="s">
        <v>135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7"/>
      <c r="B122" s="38"/>
      <c r="C122" s="106" t="s">
        <v>136</v>
      </c>
      <c r="D122" s="39"/>
      <c r="E122" s="39"/>
      <c r="F122" s="39"/>
      <c r="G122" s="39"/>
      <c r="H122" s="39"/>
      <c r="I122" s="39"/>
      <c r="J122" s="199">
        <f>BK122</f>
        <v>0</v>
      </c>
      <c r="K122" s="39"/>
      <c r="L122" s="43"/>
      <c r="M122" s="102"/>
      <c r="N122" s="200"/>
      <c r="O122" s="103"/>
      <c r="P122" s="201">
        <f>P123+P187</f>
        <v>0</v>
      </c>
      <c r="Q122" s="103"/>
      <c r="R122" s="201">
        <f>R123+R187</f>
        <v>9.4563800000000011</v>
      </c>
      <c r="S122" s="103"/>
      <c r="T122" s="202">
        <f>T123+T187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79</v>
      </c>
      <c r="AU122" s="16" t="s">
        <v>122</v>
      </c>
      <c r="BK122" s="203">
        <f>BK123+BK187</f>
        <v>0</v>
      </c>
    </row>
    <row r="123" s="11" customFormat="1" ht="25.92" customHeight="1">
      <c r="A123" s="11"/>
      <c r="B123" s="204"/>
      <c r="C123" s="205"/>
      <c r="D123" s="206" t="s">
        <v>79</v>
      </c>
      <c r="E123" s="207" t="s">
        <v>88</v>
      </c>
      <c r="F123" s="207" t="s">
        <v>255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SUM(P124:P186)</f>
        <v>0</v>
      </c>
      <c r="Q123" s="212"/>
      <c r="R123" s="213">
        <f>SUM(R124:R186)</f>
        <v>9.4562600000000003</v>
      </c>
      <c r="S123" s="212"/>
      <c r="T123" s="214">
        <f>SUM(T124:T186)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5" t="s">
        <v>88</v>
      </c>
      <c r="AT123" s="216" t="s">
        <v>79</v>
      </c>
      <c r="AU123" s="216" t="s">
        <v>80</v>
      </c>
      <c r="AY123" s="215" t="s">
        <v>139</v>
      </c>
      <c r="BK123" s="217">
        <f>SUM(BK124:BK186)</f>
        <v>0</v>
      </c>
    </row>
    <row r="124" s="2" customFormat="1" ht="33" customHeight="1">
      <c r="A124" s="37"/>
      <c r="B124" s="38"/>
      <c r="C124" s="218" t="s">
        <v>88</v>
      </c>
      <c r="D124" s="218" t="s">
        <v>140</v>
      </c>
      <c r="E124" s="219" t="s">
        <v>710</v>
      </c>
      <c r="F124" s="220" t="s">
        <v>711</v>
      </c>
      <c r="G124" s="221" t="s">
        <v>310</v>
      </c>
      <c r="H124" s="222">
        <v>17</v>
      </c>
      <c r="I124" s="223"/>
      <c r="J124" s="224">
        <f>ROUND(I124*H124,2)</f>
        <v>0</v>
      </c>
      <c r="K124" s="220" t="s">
        <v>615</v>
      </c>
      <c r="L124" s="43"/>
      <c r="M124" s="225" t="s">
        <v>1</v>
      </c>
      <c r="N124" s="226" t="s">
        <v>45</v>
      </c>
      <c r="O124" s="90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9" t="s">
        <v>159</v>
      </c>
      <c r="AT124" s="229" t="s">
        <v>140</v>
      </c>
      <c r="AU124" s="229" t="s">
        <v>88</v>
      </c>
      <c r="AY124" s="16" t="s">
        <v>139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6" t="s">
        <v>88</v>
      </c>
      <c r="BK124" s="230">
        <f>ROUND(I124*H124,2)</f>
        <v>0</v>
      </c>
      <c r="BL124" s="16" t="s">
        <v>159</v>
      </c>
      <c r="BM124" s="229" t="s">
        <v>712</v>
      </c>
    </row>
    <row r="125" s="2" customFormat="1">
      <c r="A125" s="37"/>
      <c r="B125" s="38"/>
      <c r="C125" s="39"/>
      <c r="D125" s="231" t="s">
        <v>147</v>
      </c>
      <c r="E125" s="39"/>
      <c r="F125" s="232" t="s">
        <v>713</v>
      </c>
      <c r="G125" s="39"/>
      <c r="H125" s="39"/>
      <c r="I125" s="233"/>
      <c r="J125" s="39"/>
      <c r="K125" s="39"/>
      <c r="L125" s="43"/>
      <c r="M125" s="234"/>
      <c r="N125" s="235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147</v>
      </c>
      <c r="AU125" s="16" t="s">
        <v>88</v>
      </c>
    </row>
    <row r="126" s="13" customFormat="1">
      <c r="A126" s="13"/>
      <c r="B126" s="247"/>
      <c r="C126" s="248"/>
      <c r="D126" s="236" t="s">
        <v>262</v>
      </c>
      <c r="E126" s="249" t="s">
        <v>1</v>
      </c>
      <c r="F126" s="250" t="s">
        <v>227</v>
      </c>
      <c r="G126" s="248"/>
      <c r="H126" s="251">
        <v>17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7" t="s">
        <v>262</v>
      </c>
      <c r="AU126" s="257" t="s">
        <v>88</v>
      </c>
      <c r="AV126" s="13" t="s">
        <v>90</v>
      </c>
      <c r="AW126" s="13" t="s">
        <v>33</v>
      </c>
      <c r="AX126" s="13" t="s">
        <v>88</v>
      </c>
      <c r="AY126" s="257" t="s">
        <v>139</v>
      </c>
    </row>
    <row r="127" s="2" customFormat="1" ht="24.15" customHeight="1">
      <c r="A127" s="37"/>
      <c r="B127" s="38"/>
      <c r="C127" s="218" t="s">
        <v>90</v>
      </c>
      <c r="D127" s="218" t="s">
        <v>140</v>
      </c>
      <c r="E127" s="219" t="s">
        <v>714</v>
      </c>
      <c r="F127" s="220" t="s">
        <v>715</v>
      </c>
      <c r="G127" s="221" t="s">
        <v>310</v>
      </c>
      <c r="H127" s="222">
        <v>17</v>
      </c>
      <c r="I127" s="223"/>
      <c r="J127" s="224">
        <f>ROUND(I127*H127,2)</f>
        <v>0</v>
      </c>
      <c r="K127" s="220" t="s">
        <v>144</v>
      </c>
      <c r="L127" s="43"/>
      <c r="M127" s="225" t="s">
        <v>1</v>
      </c>
      <c r="N127" s="226" t="s">
        <v>45</v>
      </c>
      <c r="O127" s="90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159</v>
      </c>
      <c r="AT127" s="229" t="s">
        <v>140</v>
      </c>
      <c r="AU127" s="229" t="s">
        <v>88</v>
      </c>
      <c r="AY127" s="16" t="s">
        <v>139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88</v>
      </c>
      <c r="BK127" s="230">
        <f>ROUND(I127*H127,2)</f>
        <v>0</v>
      </c>
      <c r="BL127" s="16" t="s">
        <v>159</v>
      </c>
      <c r="BM127" s="229" t="s">
        <v>716</v>
      </c>
    </row>
    <row r="128" s="2" customFormat="1">
      <c r="A128" s="37"/>
      <c r="B128" s="38"/>
      <c r="C128" s="39"/>
      <c r="D128" s="231" t="s">
        <v>147</v>
      </c>
      <c r="E128" s="39"/>
      <c r="F128" s="232" t="s">
        <v>717</v>
      </c>
      <c r="G128" s="39"/>
      <c r="H128" s="39"/>
      <c r="I128" s="233"/>
      <c r="J128" s="39"/>
      <c r="K128" s="39"/>
      <c r="L128" s="43"/>
      <c r="M128" s="234"/>
      <c r="N128" s="235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147</v>
      </c>
      <c r="AU128" s="16" t="s">
        <v>88</v>
      </c>
    </row>
    <row r="129" s="2" customFormat="1" ht="16.5" customHeight="1">
      <c r="A129" s="37"/>
      <c r="B129" s="38"/>
      <c r="C129" s="271" t="s">
        <v>154</v>
      </c>
      <c r="D129" s="271" t="s">
        <v>578</v>
      </c>
      <c r="E129" s="272" t="s">
        <v>239</v>
      </c>
      <c r="F129" s="273" t="s">
        <v>718</v>
      </c>
      <c r="G129" s="274" t="s">
        <v>310</v>
      </c>
      <c r="H129" s="275">
        <v>1</v>
      </c>
      <c r="I129" s="276"/>
      <c r="J129" s="277">
        <f>ROUND(I129*H129,2)</f>
        <v>0</v>
      </c>
      <c r="K129" s="273" t="s">
        <v>1</v>
      </c>
      <c r="L129" s="278"/>
      <c r="M129" s="279" t="s">
        <v>1</v>
      </c>
      <c r="N129" s="280" t="s">
        <v>45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180</v>
      </c>
      <c r="AT129" s="229" t="s">
        <v>578</v>
      </c>
      <c r="AU129" s="229" t="s">
        <v>88</v>
      </c>
      <c r="AY129" s="16" t="s">
        <v>139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88</v>
      </c>
      <c r="BK129" s="230">
        <f>ROUND(I129*H129,2)</f>
        <v>0</v>
      </c>
      <c r="BL129" s="16" t="s">
        <v>159</v>
      </c>
      <c r="BM129" s="229" t="s">
        <v>719</v>
      </c>
    </row>
    <row r="130" s="2" customFormat="1">
      <c r="A130" s="37"/>
      <c r="B130" s="38"/>
      <c r="C130" s="39"/>
      <c r="D130" s="236" t="s">
        <v>149</v>
      </c>
      <c r="E130" s="39"/>
      <c r="F130" s="237" t="s">
        <v>720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149</v>
      </c>
      <c r="AU130" s="16" t="s">
        <v>88</v>
      </c>
    </row>
    <row r="131" s="2" customFormat="1" ht="16.5" customHeight="1">
      <c r="A131" s="37"/>
      <c r="B131" s="38"/>
      <c r="C131" s="271" t="s">
        <v>159</v>
      </c>
      <c r="D131" s="271" t="s">
        <v>578</v>
      </c>
      <c r="E131" s="272" t="s">
        <v>721</v>
      </c>
      <c r="F131" s="273" t="s">
        <v>718</v>
      </c>
      <c r="G131" s="274" t="s">
        <v>310</v>
      </c>
      <c r="H131" s="275">
        <v>2</v>
      </c>
      <c r="I131" s="276"/>
      <c r="J131" s="277">
        <f>ROUND(I131*H131,2)</f>
        <v>0</v>
      </c>
      <c r="K131" s="273" t="s">
        <v>1</v>
      </c>
      <c r="L131" s="278"/>
      <c r="M131" s="279" t="s">
        <v>1</v>
      </c>
      <c r="N131" s="280" t="s">
        <v>45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180</v>
      </c>
      <c r="AT131" s="229" t="s">
        <v>578</v>
      </c>
      <c r="AU131" s="229" t="s">
        <v>88</v>
      </c>
      <c r="AY131" s="16" t="s">
        <v>139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88</v>
      </c>
      <c r="BK131" s="230">
        <f>ROUND(I131*H131,2)</f>
        <v>0</v>
      </c>
      <c r="BL131" s="16" t="s">
        <v>159</v>
      </c>
      <c r="BM131" s="229" t="s">
        <v>722</v>
      </c>
    </row>
    <row r="132" s="2" customFormat="1">
      <c r="A132" s="37"/>
      <c r="B132" s="38"/>
      <c r="C132" s="39"/>
      <c r="D132" s="236" t="s">
        <v>149</v>
      </c>
      <c r="E132" s="39"/>
      <c r="F132" s="237" t="s">
        <v>723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149</v>
      </c>
      <c r="AU132" s="16" t="s">
        <v>88</v>
      </c>
    </row>
    <row r="133" s="2" customFormat="1" ht="16.5" customHeight="1">
      <c r="A133" s="37"/>
      <c r="B133" s="38"/>
      <c r="C133" s="271" t="s">
        <v>138</v>
      </c>
      <c r="D133" s="271" t="s">
        <v>578</v>
      </c>
      <c r="E133" s="272" t="s">
        <v>724</v>
      </c>
      <c r="F133" s="273" t="s">
        <v>725</v>
      </c>
      <c r="G133" s="274" t="s">
        <v>310</v>
      </c>
      <c r="H133" s="275">
        <v>3</v>
      </c>
      <c r="I133" s="276"/>
      <c r="J133" s="277">
        <f>ROUND(I133*H133,2)</f>
        <v>0</v>
      </c>
      <c r="K133" s="273" t="s">
        <v>1</v>
      </c>
      <c r="L133" s="278"/>
      <c r="M133" s="279" t="s">
        <v>1</v>
      </c>
      <c r="N133" s="280" t="s">
        <v>45</v>
      </c>
      <c r="O133" s="90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180</v>
      </c>
      <c r="AT133" s="229" t="s">
        <v>578</v>
      </c>
      <c r="AU133" s="229" t="s">
        <v>88</v>
      </c>
      <c r="AY133" s="16" t="s">
        <v>139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88</v>
      </c>
      <c r="BK133" s="230">
        <f>ROUND(I133*H133,2)</f>
        <v>0</v>
      </c>
      <c r="BL133" s="16" t="s">
        <v>159</v>
      </c>
      <c r="BM133" s="229" t="s">
        <v>726</v>
      </c>
    </row>
    <row r="134" s="2" customFormat="1">
      <c r="A134" s="37"/>
      <c r="B134" s="38"/>
      <c r="C134" s="39"/>
      <c r="D134" s="236" t="s">
        <v>149</v>
      </c>
      <c r="E134" s="39"/>
      <c r="F134" s="237" t="s">
        <v>720</v>
      </c>
      <c r="G134" s="39"/>
      <c r="H134" s="39"/>
      <c r="I134" s="233"/>
      <c r="J134" s="39"/>
      <c r="K134" s="39"/>
      <c r="L134" s="43"/>
      <c r="M134" s="234"/>
      <c r="N134" s="23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149</v>
      </c>
      <c r="AU134" s="16" t="s">
        <v>88</v>
      </c>
    </row>
    <row r="135" s="2" customFormat="1" ht="16.5" customHeight="1">
      <c r="A135" s="37"/>
      <c r="B135" s="38"/>
      <c r="C135" s="271" t="s">
        <v>169</v>
      </c>
      <c r="D135" s="271" t="s">
        <v>578</v>
      </c>
      <c r="E135" s="272" t="s">
        <v>727</v>
      </c>
      <c r="F135" s="273" t="s">
        <v>728</v>
      </c>
      <c r="G135" s="274" t="s">
        <v>310</v>
      </c>
      <c r="H135" s="275">
        <v>1</v>
      </c>
      <c r="I135" s="276"/>
      <c r="J135" s="277">
        <f>ROUND(I135*H135,2)</f>
        <v>0</v>
      </c>
      <c r="K135" s="273" t="s">
        <v>1</v>
      </c>
      <c r="L135" s="278"/>
      <c r="M135" s="279" t="s">
        <v>1</v>
      </c>
      <c r="N135" s="280" t="s">
        <v>45</v>
      </c>
      <c r="O135" s="90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180</v>
      </c>
      <c r="AT135" s="229" t="s">
        <v>578</v>
      </c>
      <c r="AU135" s="229" t="s">
        <v>88</v>
      </c>
      <c r="AY135" s="16" t="s">
        <v>139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88</v>
      </c>
      <c r="BK135" s="230">
        <f>ROUND(I135*H135,2)</f>
        <v>0</v>
      </c>
      <c r="BL135" s="16" t="s">
        <v>159</v>
      </c>
      <c r="BM135" s="229" t="s">
        <v>729</v>
      </c>
    </row>
    <row r="136" s="2" customFormat="1">
      <c r="A136" s="37"/>
      <c r="B136" s="38"/>
      <c r="C136" s="39"/>
      <c r="D136" s="236" t="s">
        <v>149</v>
      </c>
      <c r="E136" s="39"/>
      <c r="F136" s="237" t="s">
        <v>730</v>
      </c>
      <c r="G136" s="39"/>
      <c r="H136" s="39"/>
      <c r="I136" s="233"/>
      <c r="J136" s="39"/>
      <c r="K136" s="39"/>
      <c r="L136" s="43"/>
      <c r="M136" s="234"/>
      <c r="N136" s="23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149</v>
      </c>
      <c r="AU136" s="16" t="s">
        <v>88</v>
      </c>
    </row>
    <row r="137" s="2" customFormat="1" ht="16.5" customHeight="1">
      <c r="A137" s="37"/>
      <c r="B137" s="38"/>
      <c r="C137" s="271" t="s">
        <v>175</v>
      </c>
      <c r="D137" s="271" t="s">
        <v>578</v>
      </c>
      <c r="E137" s="272" t="s">
        <v>731</v>
      </c>
      <c r="F137" s="273" t="s">
        <v>728</v>
      </c>
      <c r="G137" s="274" t="s">
        <v>310</v>
      </c>
      <c r="H137" s="275">
        <v>2</v>
      </c>
      <c r="I137" s="276"/>
      <c r="J137" s="277">
        <f>ROUND(I137*H137,2)</f>
        <v>0</v>
      </c>
      <c r="K137" s="273" t="s">
        <v>1</v>
      </c>
      <c r="L137" s="278"/>
      <c r="M137" s="279" t="s">
        <v>1</v>
      </c>
      <c r="N137" s="280" t="s">
        <v>45</v>
      </c>
      <c r="O137" s="90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180</v>
      </c>
      <c r="AT137" s="229" t="s">
        <v>578</v>
      </c>
      <c r="AU137" s="229" t="s">
        <v>88</v>
      </c>
      <c r="AY137" s="16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88</v>
      </c>
      <c r="BK137" s="230">
        <f>ROUND(I137*H137,2)</f>
        <v>0</v>
      </c>
      <c r="BL137" s="16" t="s">
        <v>159</v>
      </c>
      <c r="BM137" s="229" t="s">
        <v>732</v>
      </c>
    </row>
    <row r="138" s="2" customFormat="1">
      <c r="A138" s="37"/>
      <c r="B138" s="38"/>
      <c r="C138" s="39"/>
      <c r="D138" s="236" t="s">
        <v>149</v>
      </c>
      <c r="E138" s="39"/>
      <c r="F138" s="237" t="s">
        <v>723</v>
      </c>
      <c r="G138" s="39"/>
      <c r="H138" s="39"/>
      <c r="I138" s="233"/>
      <c r="J138" s="39"/>
      <c r="K138" s="39"/>
      <c r="L138" s="43"/>
      <c r="M138" s="234"/>
      <c r="N138" s="235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149</v>
      </c>
      <c r="AU138" s="16" t="s">
        <v>88</v>
      </c>
    </row>
    <row r="139" s="2" customFormat="1" ht="16.5" customHeight="1">
      <c r="A139" s="37"/>
      <c r="B139" s="38"/>
      <c r="C139" s="271" t="s">
        <v>180</v>
      </c>
      <c r="D139" s="271" t="s">
        <v>578</v>
      </c>
      <c r="E139" s="272" t="s">
        <v>733</v>
      </c>
      <c r="F139" s="273" t="s">
        <v>734</v>
      </c>
      <c r="G139" s="274" t="s">
        <v>310</v>
      </c>
      <c r="H139" s="275">
        <v>1</v>
      </c>
      <c r="I139" s="276"/>
      <c r="J139" s="277">
        <f>ROUND(I139*H139,2)</f>
        <v>0</v>
      </c>
      <c r="K139" s="273" t="s">
        <v>1</v>
      </c>
      <c r="L139" s="278"/>
      <c r="M139" s="279" t="s">
        <v>1</v>
      </c>
      <c r="N139" s="280" t="s">
        <v>45</v>
      </c>
      <c r="O139" s="90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9" t="s">
        <v>180</v>
      </c>
      <c r="AT139" s="229" t="s">
        <v>578</v>
      </c>
      <c r="AU139" s="229" t="s">
        <v>88</v>
      </c>
      <c r="AY139" s="16" t="s">
        <v>139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6" t="s">
        <v>88</v>
      </c>
      <c r="BK139" s="230">
        <f>ROUND(I139*H139,2)</f>
        <v>0</v>
      </c>
      <c r="BL139" s="16" t="s">
        <v>159</v>
      </c>
      <c r="BM139" s="229" t="s">
        <v>735</v>
      </c>
    </row>
    <row r="140" s="2" customFormat="1">
      <c r="A140" s="37"/>
      <c r="B140" s="38"/>
      <c r="C140" s="39"/>
      <c r="D140" s="236" t="s">
        <v>149</v>
      </c>
      <c r="E140" s="39"/>
      <c r="F140" s="237" t="s">
        <v>730</v>
      </c>
      <c r="G140" s="39"/>
      <c r="H140" s="39"/>
      <c r="I140" s="233"/>
      <c r="J140" s="39"/>
      <c r="K140" s="39"/>
      <c r="L140" s="43"/>
      <c r="M140" s="234"/>
      <c r="N140" s="235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149</v>
      </c>
      <c r="AU140" s="16" t="s">
        <v>88</v>
      </c>
    </row>
    <row r="141" s="2" customFormat="1" ht="16.5" customHeight="1">
      <c r="A141" s="37"/>
      <c r="B141" s="38"/>
      <c r="C141" s="271" t="s">
        <v>185</v>
      </c>
      <c r="D141" s="271" t="s">
        <v>578</v>
      </c>
      <c r="E141" s="272" t="s">
        <v>736</v>
      </c>
      <c r="F141" s="273" t="s">
        <v>734</v>
      </c>
      <c r="G141" s="274" t="s">
        <v>310</v>
      </c>
      <c r="H141" s="275">
        <v>3</v>
      </c>
      <c r="I141" s="276"/>
      <c r="J141" s="277">
        <f>ROUND(I141*H141,2)</f>
        <v>0</v>
      </c>
      <c r="K141" s="273" t="s">
        <v>1</v>
      </c>
      <c r="L141" s="278"/>
      <c r="M141" s="279" t="s">
        <v>1</v>
      </c>
      <c r="N141" s="280" t="s">
        <v>45</v>
      </c>
      <c r="O141" s="90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180</v>
      </c>
      <c r="AT141" s="229" t="s">
        <v>578</v>
      </c>
      <c r="AU141" s="229" t="s">
        <v>88</v>
      </c>
      <c r="AY141" s="16" t="s">
        <v>139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88</v>
      </c>
      <c r="BK141" s="230">
        <f>ROUND(I141*H141,2)</f>
        <v>0</v>
      </c>
      <c r="BL141" s="16" t="s">
        <v>159</v>
      </c>
      <c r="BM141" s="229" t="s">
        <v>737</v>
      </c>
    </row>
    <row r="142" s="2" customFormat="1">
      <c r="A142" s="37"/>
      <c r="B142" s="38"/>
      <c r="C142" s="39"/>
      <c r="D142" s="236" t="s">
        <v>149</v>
      </c>
      <c r="E142" s="39"/>
      <c r="F142" s="237" t="s">
        <v>723</v>
      </c>
      <c r="G142" s="39"/>
      <c r="H142" s="39"/>
      <c r="I142" s="233"/>
      <c r="J142" s="39"/>
      <c r="K142" s="39"/>
      <c r="L142" s="43"/>
      <c r="M142" s="234"/>
      <c r="N142" s="23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149</v>
      </c>
      <c r="AU142" s="16" t="s">
        <v>88</v>
      </c>
    </row>
    <row r="143" s="2" customFormat="1" ht="16.5" customHeight="1">
      <c r="A143" s="37"/>
      <c r="B143" s="38"/>
      <c r="C143" s="271" t="s">
        <v>191</v>
      </c>
      <c r="D143" s="271" t="s">
        <v>578</v>
      </c>
      <c r="E143" s="272" t="s">
        <v>738</v>
      </c>
      <c r="F143" s="273" t="s">
        <v>739</v>
      </c>
      <c r="G143" s="274" t="s">
        <v>310</v>
      </c>
      <c r="H143" s="275">
        <v>4</v>
      </c>
      <c r="I143" s="276"/>
      <c r="J143" s="277">
        <f>ROUND(I143*H143,2)</f>
        <v>0</v>
      </c>
      <c r="K143" s="273" t="s">
        <v>1</v>
      </c>
      <c r="L143" s="278"/>
      <c r="M143" s="279" t="s">
        <v>1</v>
      </c>
      <c r="N143" s="280" t="s">
        <v>45</v>
      </c>
      <c r="O143" s="90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180</v>
      </c>
      <c r="AT143" s="229" t="s">
        <v>578</v>
      </c>
      <c r="AU143" s="229" t="s">
        <v>88</v>
      </c>
      <c r="AY143" s="16" t="s">
        <v>139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88</v>
      </c>
      <c r="BK143" s="230">
        <f>ROUND(I143*H143,2)</f>
        <v>0</v>
      </c>
      <c r="BL143" s="16" t="s">
        <v>159</v>
      </c>
      <c r="BM143" s="229" t="s">
        <v>740</v>
      </c>
    </row>
    <row r="144" s="2" customFormat="1">
      <c r="A144" s="37"/>
      <c r="B144" s="38"/>
      <c r="C144" s="39"/>
      <c r="D144" s="236" t="s">
        <v>149</v>
      </c>
      <c r="E144" s="39"/>
      <c r="F144" s="237" t="s">
        <v>720</v>
      </c>
      <c r="G144" s="39"/>
      <c r="H144" s="39"/>
      <c r="I144" s="233"/>
      <c r="J144" s="39"/>
      <c r="K144" s="39"/>
      <c r="L144" s="43"/>
      <c r="M144" s="234"/>
      <c r="N144" s="23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149</v>
      </c>
      <c r="AU144" s="16" t="s">
        <v>88</v>
      </c>
    </row>
    <row r="145" s="2" customFormat="1" ht="33" customHeight="1">
      <c r="A145" s="37"/>
      <c r="B145" s="38"/>
      <c r="C145" s="218" t="s">
        <v>196</v>
      </c>
      <c r="D145" s="218" t="s">
        <v>140</v>
      </c>
      <c r="E145" s="219" t="s">
        <v>741</v>
      </c>
      <c r="F145" s="220" t="s">
        <v>742</v>
      </c>
      <c r="G145" s="221" t="s">
        <v>310</v>
      </c>
      <c r="H145" s="222">
        <v>78</v>
      </c>
      <c r="I145" s="223"/>
      <c r="J145" s="224">
        <f>ROUND(I145*H145,2)</f>
        <v>0</v>
      </c>
      <c r="K145" s="220" t="s">
        <v>615</v>
      </c>
      <c r="L145" s="43"/>
      <c r="M145" s="225" t="s">
        <v>1</v>
      </c>
      <c r="N145" s="226" t="s">
        <v>45</v>
      </c>
      <c r="O145" s="90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159</v>
      </c>
      <c r="AT145" s="229" t="s">
        <v>140</v>
      </c>
      <c r="AU145" s="229" t="s">
        <v>88</v>
      </c>
      <c r="AY145" s="16" t="s">
        <v>139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88</v>
      </c>
      <c r="BK145" s="230">
        <f>ROUND(I145*H145,2)</f>
        <v>0</v>
      </c>
      <c r="BL145" s="16" t="s">
        <v>159</v>
      </c>
      <c r="BM145" s="229" t="s">
        <v>743</v>
      </c>
    </row>
    <row r="146" s="2" customFormat="1">
      <c r="A146" s="37"/>
      <c r="B146" s="38"/>
      <c r="C146" s="39"/>
      <c r="D146" s="231" t="s">
        <v>147</v>
      </c>
      <c r="E146" s="39"/>
      <c r="F146" s="232" t="s">
        <v>744</v>
      </c>
      <c r="G146" s="39"/>
      <c r="H146" s="39"/>
      <c r="I146" s="233"/>
      <c r="J146" s="39"/>
      <c r="K146" s="39"/>
      <c r="L146" s="43"/>
      <c r="M146" s="234"/>
      <c r="N146" s="235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147</v>
      </c>
      <c r="AU146" s="16" t="s">
        <v>88</v>
      </c>
    </row>
    <row r="147" s="13" customFormat="1">
      <c r="A147" s="13"/>
      <c r="B147" s="247"/>
      <c r="C147" s="248"/>
      <c r="D147" s="236" t="s">
        <v>262</v>
      </c>
      <c r="E147" s="249" t="s">
        <v>1</v>
      </c>
      <c r="F147" s="250" t="s">
        <v>745</v>
      </c>
      <c r="G147" s="248"/>
      <c r="H147" s="251">
        <v>78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7" t="s">
        <v>262</v>
      </c>
      <c r="AU147" s="257" t="s">
        <v>88</v>
      </c>
      <c r="AV147" s="13" t="s">
        <v>90</v>
      </c>
      <c r="AW147" s="13" t="s">
        <v>33</v>
      </c>
      <c r="AX147" s="13" t="s">
        <v>88</v>
      </c>
      <c r="AY147" s="257" t="s">
        <v>139</v>
      </c>
    </row>
    <row r="148" s="2" customFormat="1" ht="24.15" customHeight="1">
      <c r="A148" s="37"/>
      <c r="B148" s="38"/>
      <c r="C148" s="218" t="s">
        <v>201</v>
      </c>
      <c r="D148" s="218" t="s">
        <v>140</v>
      </c>
      <c r="E148" s="219" t="s">
        <v>746</v>
      </c>
      <c r="F148" s="220" t="s">
        <v>747</v>
      </c>
      <c r="G148" s="221" t="s">
        <v>310</v>
      </c>
      <c r="H148" s="222">
        <v>78</v>
      </c>
      <c r="I148" s="223"/>
      <c r="J148" s="224">
        <f>ROUND(I148*H148,2)</f>
        <v>0</v>
      </c>
      <c r="K148" s="220" t="s">
        <v>615</v>
      </c>
      <c r="L148" s="43"/>
      <c r="M148" s="225" t="s">
        <v>1</v>
      </c>
      <c r="N148" s="226" t="s">
        <v>45</v>
      </c>
      <c r="O148" s="90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159</v>
      </c>
      <c r="AT148" s="229" t="s">
        <v>140</v>
      </c>
      <c r="AU148" s="229" t="s">
        <v>88</v>
      </c>
      <c r="AY148" s="16" t="s">
        <v>139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88</v>
      </c>
      <c r="BK148" s="230">
        <f>ROUND(I148*H148,2)</f>
        <v>0</v>
      </c>
      <c r="BL148" s="16" t="s">
        <v>159</v>
      </c>
      <c r="BM148" s="229" t="s">
        <v>748</v>
      </c>
    </row>
    <row r="149" s="2" customFormat="1">
      <c r="A149" s="37"/>
      <c r="B149" s="38"/>
      <c r="C149" s="39"/>
      <c r="D149" s="231" t="s">
        <v>147</v>
      </c>
      <c r="E149" s="39"/>
      <c r="F149" s="232" t="s">
        <v>749</v>
      </c>
      <c r="G149" s="39"/>
      <c r="H149" s="39"/>
      <c r="I149" s="233"/>
      <c r="J149" s="39"/>
      <c r="K149" s="39"/>
      <c r="L149" s="43"/>
      <c r="M149" s="234"/>
      <c r="N149" s="23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147</v>
      </c>
      <c r="AU149" s="16" t="s">
        <v>88</v>
      </c>
    </row>
    <row r="150" s="2" customFormat="1" ht="16.5" customHeight="1">
      <c r="A150" s="37"/>
      <c r="B150" s="38"/>
      <c r="C150" s="271" t="s">
        <v>207</v>
      </c>
      <c r="D150" s="271" t="s">
        <v>578</v>
      </c>
      <c r="E150" s="272" t="s">
        <v>750</v>
      </c>
      <c r="F150" s="273" t="s">
        <v>751</v>
      </c>
      <c r="G150" s="274" t="s">
        <v>310</v>
      </c>
      <c r="H150" s="275">
        <v>24</v>
      </c>
      <c r="I150" s="276"/>
      <c r="J150" s="277">
        <f>ROUND(I150*H150,2)</f>
        <v>0</v>
      </c>
      <c r="K150" s="273" t="s">
        <v>1</v>
      </c>
      <c r="L150" s="278"/>
      <c r="M150" s="279" t="s">
        <v>1</v>
      </c>
      <c r="N150" s="280" t="s">
        <v>45</v>
      </c>
      <c r="O150" s="90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9" t="s">
        <v>180</v>
      </c>
      <c r="AT150" s="229" t="s">
        <v>578</v>
      </c>
      <c r="AU150" s="229" t="s">
        <v>88</v>
      </c>
      <c r="AY150" s="16" t="s">
        <v>139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6" t="s">
        <v>88</v>
      </c>
      <c r="BK150" s="230">
        <f>ROUND(I150*H150,2)</f>
        <v>0</v>
      </c>
      <c r="BL150" s="16" t="s">
        <v>159</v>
      </c>
      <c r="BM150" s="229" t="s">
        <v>752</v>
      </c>
    </row>
    <row r="151" s="2" customFormat="1">
      <c r="A151" s="37"/>
      <c r="B151" s="38"/>
      <c r="C151" s="39"/>
      <c r="D151" s="236" t="s">
        <v>149</v>
      </c>
      <c r="E151" s="39"/>
      <c r="F151" s="237" t="s">
        <v>753</v>
      </c>
      <c r="G151" s="39"/>
      <c r="H151" s="39"/>
      <c r="I151" s="233"/>
      <c r="J151" s="39"/>
      <c r="K151" s="39"/>
      <c r="L151" s="43"/>
      <c r="M151" s="234"/>
      <c r="N151" s="235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149</v>
      </c>
      <c r="AU151" s="16" t="s">
        <v>88</v>
      </c>
    </row>
    <row r="152" s="2" customFormat="1" ht="16.5" customHeight="1">
      <c r="A152" s="37"/>
      <c r="B152" s="38"/>
      <c r="C152" s="271" t="s">
        <v>211</v>
      </c>
      <c r="D152" s="271" t="s">
        <v>578</v>
      </c>
      <c r="E152" s="272" t="s">
        <v>754</v>
      </c>
      <c r="F152" s="273" t="s">
        <v>755</v>
      </c>
      <c r="G152" s="274" t="s">
        <v>310</v>
      </c>
      <c r="H152" s="275">
        <v>8</v>
      </c>
      <c r="I152" s="276"/>
      <c r="J152" s="277">
        <f>ROUND(I152*H152,2)</f>
        <v>0</v>
      </c>
      <c r="K152" s="273" t="s">
        <v>1</v>
      </c>
      <c r="L152" s="278"/>
      <c r="M152" s="279" t="s">
        <v>1</v>
      </c>
      <c r="N152" s="280" t="s">
        <v>45</v>
      </c>
      <c r="O152" s="90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180</v>
      </c>
      <c r="AT152" s="229" t="s">
        <v>578</v>
      </c>
      <c r="AU152" s="229" t="s">
        <v>88</v>
      </c>
      <c r="AY152" s="16" t="s">
        <v>139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88</v>
      </c>
      <c r="BK152" s="230">
        <f>ROUND(I152*H152,2)</f>
        <v>0</v>
      </c>
      <c r="BL152" s="16" t="s">
        <v>159</v>
      </c>
      <c r="BM152" s="229" t="s">
        <v>756</v>
      </c>
    </row>
    <row r="153" s="2" customFormat="1">
      <c r="A153" s="37"/>
      <c r="B153" s="38"/>
      <c r="C153" s="39"/>
      <c r="D153" s="236" t="s">
        <v>149</v>
      </c>
      <c r="E153" s="39"/>
      <c r="F153" s="237" t="s">
        <v>753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149</v>
      </c>
      <c r="AU153" s="16" t="s">
        <v>88</v>
      </c>
    </row>
    <row r="154" s="2" customFormat="1" ht="16.5" customHeight="1">
      <c r="A154" s="37"/>
      <c r="B154" s="38"/>
      <c r="C154" s="271" t="s">
        <v>8</v>
      </c>
      <c r="D154" s="271" t="s">
        <v>578</v>
      </c>
      <c r="E154" s="272" t="s">
        <v>757</v>
      </c>
      <c r="F154" s="273" t="s">
        <v>758</v>
      </c>
      <c r="G154" s="274" t="s">
        <v>310</v>
      </c>
      <c r="H154" s="275">
        <v>19</v>
      </c>
      <c r="I154" s="276"/>
      <c r="J154" s="277">
        <f>ROUND(I154*H154,2)</f>
        <v>0</v>
      </c>
      <c r="K154" s="273" t="s">
        <v>1</v>
      </c>
      <c r="L154" s="278"/>
      <c r="M154" s="279" t="s">
        <v>1</v>
      </c>
      <c r="N154" s="280" t="s">
        <v>45</v>
      </c>
      <c r="O154" s="90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9" t="s">
        <v>180</v>
      </c>
      <c r="AT154" s="229" t="s">
        <v>578</v>
      </c>
      <c r="AU154" s="229" t="s">
        <v>88</v>
      </c>
      <c r="AY154" s="16" t="s">
        <v>139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6" t="s">
        <v>88</v>
      </c>
      <c r="BK154" s="230">
        <f>ROUND(I154*H154,2)</f>
        <v>0</v>
      </c>
      <c r="BL154" s="16" t="s">
        <v>159</v>
      </c>
      <c r="BM154" s="229" t="s">
        <v>759</v>
      </c>
    </row>
    <row r="155" s="2" customFormat="1">
      <c r="A155" s="37"/>
      <c r="B155" s="38"/>
      <c r="C155" s="39"/>
      <c r="D155" s="236" t="s">
        <v>149</v>
      </c>
      <c r="E155" s="39"/>
      <c r="F155" s="237" t="s">
        <v>760</v>
      </c>
      <c r="G155" s="39"/>
      <c r="H155" s="39"/>
      <c r="I155" s="233"/>
      <c r="J155" s="39"/>
      <c r="K155" s="39"/>
      <c r="L155" s="43"/>
      <c r="M155" s="234"/>
      <c r="N155" s="235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149</v>
      </c>
      <c r="AU155" s="16" t="s">
        <v>88</v>
      </c>
    </row>
    <row r="156" s="2" customFormat="1" ht="16.5" customHeight="1">
      <c r="A156" s="37"/>
      <c r="B156" s="38"/>
      <c r="C156" s="271" t="s">
        <v>221</v>
      </c>
      <c r="D156" s="271" t="s">
        <v>578</v>
      </c>
      <c r="E156" s="272" t="s">
        <v>761</v>
      </c>
      <c r="F156" s="273" t="s">
        <v>762</v>
      </c>
      <c r="G156" s="274" t="s">
        <v>310</v>
      </c>
      <c r="H156" s="275">
        <v>13</v>
      </c>
      <c r="I156" s="276"/>
      <c r="J156" s="277">
        <f>ROUND(I156*H156,2)</f>
        <v>0</v>
      </c>
      <c r="K156" s="273" t="s">
        <v>1</v>
      </c>
      <c r="L156" s="278"/>
      <c r="M156" s="279" t="s">
        <v>1</v>
      </c>
      <c r="N156" s="280" t="s">
        <v>45</v>
      </c>
      <c r="O156" s="90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9" t="s">
        <v>180</v>
      </c>
      <c r="AT156" s="229" t="s">
        <v>578</v>
      </c>
      <c r="AU156" s="229" t="s">
        <v>88</v>
      </c>
      <c r="AY156" s="16" t="s">
        <v>139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6" t="s">
        <v>88</v>
      </c>
      <c r="BK156" s="230">
        <f>ROUND(I156*H156,2)</f>
        <v>0</v>
      </c>
      <c r="BL156" s="16" t="s">
        <v>159</v>
      </c>
      <c r="BM156" s="229" t="s">
        <v>763</v>
      </c>
    </row>
    <row r="157" s="2" customFormat="1">
      <c r="A157" s="37"/>
      <c r="B157" s="38"/>
      <c r="C157" s="39"/>
      <c r="D157" s="236" t="s">
        <v>149</v>
      </c>
      <c r="E157" s="39"/>
      <c r="F157" s="237" t="s">
        <v>760</v>
      </c>
      <c r="G157" s="39"/>
      <c r="H157" s="39"/>
      <c r="I157" s="233"/>
      <c r="J157" s="39"/>
      <c r="K157" s="39"/>
      <c r="L157" s="43"/>
      <c r="M157" s="234"/>
      <c r="N157" s="235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149</v>
      </c>
      <c r="AU157" s="16" t="s">
        <v>88</v>
      </c>
    </row>
    <row r="158" s="2" customFormat="1" ht="16.5" customHeight="1">
      <c r="A158" s="37"/>
      <c r="B158" s="38"/>
      <c r="C158" s="271" t="s">
        <v>227</v>
      </c>
      <c r="D158" s="271" t="s">
        <v>578</v>
      </c>
      <c r="E158" s="272" t="s">
        <v>764</v>
      </c>
      <c r="F158" s="273" t="s">
        <v>765</v>
      </c>
      <c r="G158" s="274" t="s">
        <v>310</v>
      </c>
      <c r="H158" s="275">
        <v>14</v>
      </c>
      <c r="I158" s="276"/>
      <c r="J158" s="277">
        <f>ROUND(I158*H158,2)</f>
        <v>0</v>
      </c>
      <c r="K158" s="273" t="s">
        <v>1</v>
      </c>
      <c r="L158" s="278"/>
      <c r="M158" s="279" t="s">
        <v>1</v>
      </c>
      <c r="N158" s="280" t="s">
        <v>45</v>
      </c>
      <c r="O158" s="90"/>
      <c r="P158" s="227">
        <f>O158*H158</f>
        <v>0</v>
      </c>
      <c r="Q158" s="227">
        <v>0.65000000000000002</v>
      </c>
      <c r="R158" s="227">
        <f>Q158*H158</f>
        <v>9.0999999999999996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180</v>
      </c>
      <c r="AT158" s="229" t="s">
        <v>578</v>
      </c>
      <c r="AU158" s="229" t="s">
        <v>88</v>
      </c>
      <c r="AY158" s="16" t="s">
        <v>139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88</v>
      </c>
      <c r="BK158" s="230">
        <f>ROUND(I158*H158,2)</f>
        <v>0</v>
      </c>
      <c r="BL158" s="16" t="s">
        <v>159</v>
      </c>
      <c r="BM158" s="229" t="s">
        <v>766</v>
      </c>
    </row>
    <row r="159" s="2" customFormat="1">
      <c r="A159" s="37"/>
      <c r="B159" s="38"/>
      <c r="C159" s="39"/>
      <c r="D159" s="236" t="s">
        <v>149</v>
      </c>
      <c r="E159" s="39"/>
      <c r="F159" s="237" t="s">
        <v>760</v>
      </c>
      <c r="G159" s="39"/>
      <c r="H159" s="39"/>
      <c r="I159" s="233"/>
      <c r="J159" s="39"/>
      <c r="K159" s="39"/>
      <c r="L159" s="43"/>
      <c r="M159" s="234"/>
      <c r="N159" s="23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149</v>
      </c>
      <c r="AU159" s="16" t="s">
        <v>88</v>
      </c>
    </row>
    <row r="160" s="2" customFormat="1" ht="37.8" customHeight="1">
      <c r="A160" s="37"/>
      <c r="B160" s="38"/>
      <c r="C160" s="218" t="s">
        <v>232</v>
      </c>
      <c r="D160" s="218" t="s">
        <v>140</v>
      </c>
      <c r="E160" s="219" t="s">
        <v>767</v>
      </c>
      <c r="F160" s="220" t="s">
        <v>768</v>
      </c>
      <c r="G160" s="221" t="s">
        <v>310</v>
      </c>
      <c r="H160" s="222">
        <v>78</v>
      </c>
      <c r="I160" s="223"/>
      <c r="J160" s="224">
        <f>ROUND(I160*H160,2)</f>
        <v>0</v>
      </c>
      <c r="K160" s="220" t="s">
        <v>1</v>
      </c>
      <c r="L160" s="43"/>
      <c r="M160" s="225" t="s">
        <v>1</v>
      </c>
      <c r="N160" s="226" t="s">
        <v>45</v>
      </c>
      <c r="O160" s="90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159</v>
      </c>
      <c r="AT160" s="229" t="s">
        <v>140</v>
      </c>
      <c r="AU160" s="229" t="s">
        <v>88</v>
      </c>
      <c r="AY160" s="16" t="s">
        <v>139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88</v>
      </c>
      <c r="BK160" s="230">
        <f>ROUND(I160*H160,2)</f>
        <v>0</v>
      </c>
      <c r="BL160" s="16" t="s">
        <v>159</v>
      </c>
      <c r="BM160" s="229" t="s">
        <v>769</v>
      </c>
    </row>
    <row r="161" s="2" customFormat="1">
      <c r="A161" s="37"/>
      <c r="B161" s="38"/>
      <c r="C161" s="39"/>
      <c r="D161" s="236" t="s">
        <v>149</v>
      </c>
      <c r="E161" s="39"/>
      <c r="F161" s="237" t="s">
        <v>770</v>
      </c>
      <c r="G161" s="39"/>
      <c r="H161" s="39"/>
      <c r="I161" s="233"/>
      <c r="J161" s="39"/>
      <c r="K161" s="39"/>
      <c r="L161" s="43"/>
      <c r="M161" s="234"/>
      <c r="N161" s="23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149</v>
      </c>
      <c r="AU161" s="16" t="s">
        <v>88</v>
      </c>
    </row>
    <row r="162" s="13" customFormat="1">
      <c r="A162" s="13"/>
      <c r="B162" s="247"/>
      <c r="C162" s="248"/>
      <c r="D162" s="236" t="s">
        <v>262</v>
      </c>
      <c r="E162" s="249" t="s">
        <v>1</v>
      </c>
      <c r="F162" s="250" t="s">
        <v>745</v>
      </c>
      <c r="G162" s="248"/>
      <c r="H162" s="251">
        <v>78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7" t="s">
        <v>262</v>
      </c>
      <c r="AU162" s="257" t="s">
        <v>88</v>
      </c>
      <c r="AV162" s="13" t="s">
        <v>90</v>
      </c>
      <c r="AW162" s="13" t="s">
        <v>33</v>
      </c>
      <c r="AX162" s="13" t="s">
        <v>88</v>
      </c>
      <c r="AY162" s="257" t="s">
        <v>139</v>
      </c>
    </row>
    <row r="163" s="2" customFormat="1" ht="37.8" customHeight="1">
      <c r="A163" s="37"/>
      <c r="B163" s="38"/>
      <c r="C163" s="218" t="s">
        <v>238</v>
      </c>
      <c r="D163" s="218" t="s">
        <v>140</v>
      </c>
      <c r="E163" s="219" t="s">
        <v>771</v>
      </c>
      <c r="F163" s="220" t="s">
        <v>772</v>
      </c>
      <c r="G163" s="221" t="s">
        <v>310</v>
      </c>
      <c r="H163" s="222">
        <v>51</v>
      </c>
      <c r="I163" s="223"/>
      <c r="J163" s="224">
        <f>ROUND(I163*H163,2)</f>
        <v>0</v>
      </c>
      <c r="K163" s="220" t="s">
        <v>144</v>
      </c>
      <c r="L163" s="43"/>
      <c r="M163" s="225" t="s">
        <v>1</v>
      </c>
      <c r="N163" s="226" t="s">
        <v>45</v>
      </c>
      <c r="O163" s="90"/>
      <c r="P163" s="227">
        <f>O163*H163</f>
        <v>0</v>
      </c>
      <c r="Q163" s="227">
        <v>0.0025999999999999999</v>
      </c>
      <c r="R163" s="227">
        <f>Q163*H163</f>
        <v>0.1326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159</v>
      </c>
      <c r="AT163" s="229" t="s">
        <v>140</v>
      </c>
      <c r="AU163" s="229" t="s">
        <v>88</v>
      </c>
      <c r="AY163" s="16" t="s">
        <v>139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88</v>
      </c>
      <c r="BK163" s="230">
        <f>ROUND(I163*H163,2)</f>
        <v>0</v>
      </c>
      <c r="BL163" s="16" t="s">
        <v>159</v>
      </c>
      <c r="BM163" s="229" t="s">
        <v>773</v>
      </c>
    </row>
    <row r="164" s="2" customFormat="1">
      <c r="A164" s="37"/>
      <c r="B164" s="38"/>
      <c r="C164" s="39"/>
      <c r="D164" s="231" t="s">
        <v>147</v>
      </c>
      <c r="E164" s="39"/>
      <c r="F164" s="232" t="s">
        <v>774</v>
      </c>
      <c r="G164" s="39"/>
      <c r="H164" s="39"/>
      <c r="I164" s="233"/>
      <c r="J164" s="39"/>
      <c r="K164" s="39"/>
      <c r="L164" s="43"/>
      <c r="M164" s="234"/>
      <c r="N164" s="23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147</v>
      </c>
      <c r="AU164" s="16" t="s">
        <v>88</v>
      </c>
    </row>
    <row r="165" s="2" customFormat="1" ht="24.15" customHeight="1">
      <c r="A165" s="37"/>
      <c r="B165" s="38"/>
      <c r="C165" s="218" t="s">
        <v>376</v>
      </c>
      <c r="D165" s="218" t="s">
        <v>140</v>
      </c>
      <c r="E165" s="219" t="s">
        <v>775</v>
      </c>
      <c r="F165" s="220" t="s">
        <v>776</v>
      </c>
      <c r="G165" s="221" t="s">
        <v>310</v>
      </c>
      <c r="H165" s="222">
        <v>78</v>
      </c>
      <c r="I165" s="223"/>
      <c r="J165" s="224">
        <f>ROUND(I165*H165,2)</f>
        <v>0</v>
      </c>
      <c r="K165" s="220" t="s">
        <v>1</v>
      </c>
      <c r="L165" s="43"/>
      <c r="M165" s="225" t="s">
        <v>1</v>
      </c>
      <c r="N165" s="226" t="s">
        <v>45</v>
      </c>
      <c r="O165" s="90"/>
      <c r="P165" s="227">
        <f>O165*H165</f>
        <v>0</v>
      </c>
      <c r="Q165" s="227">
        <v>5.0000000000000002E-05</v>
      </c>
      <c r="R165" s="227">
        <f>Q165*H165</f>
        <v>0.0039000000000000003</v>
      </c>
      <c r="S165" s="227">
        <v>0</v>
      </c>
      <c r="T165" s="22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9" t="s">
        <v>159</v>
      </c>
      <c r="AT165" s="229" t="s">
        <v>140</v>
      </c>
      <c r="AU165" s="229" t="s">
        <v>88</v>
      </c>
      <c r="AY165" s="16" t="s">
        <v>139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6" t="s">
        <v>88</v>
      </c>
      <c r="BK165" s="230">
        <f>ROUND(I165*H165,2)</f>
        <v>0</v>
      </c>
      <c r="BL165" s="16" t="s">
        <v>159</v>
      </c>
      <c r="BM165" s="229" t="s">
        <v>777</v>
      </c>
    </row>
    <row r="166" s="13" customFormat="1">
      <c r="A166" s="13"/>
      <c r="B166" s="247"/>
      <c r="C166" s="248"/>
      <c r="D166" s="236" t="s">
        <v>262</v>
      </c>
      <c r="E166" s="249" t="s">
        <v>1</v>
      </c>
      <c r="F166" s="250" t="s">
        <v>745</v>
      </c>
      <c r="G166" s="248"/>
      <c r="H166" s="251">
        <v>78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262</v>
      </c>
      <c r="AU166" s="257" t="s">
        <v>88</v>
      </c>
      <c r="AV166" s="13" t="s">
        <v>90</v>
      </c>
      <c r="AW166" s="13" t="s">
        <v>33</v>
      </c>
      <c r="AX166" s="13" t="s">
        <v>88</v>
      </c>
      <c r="AY166" s="257" t="s">
        <v>139</v>
      </c>
    </row>
    <row r="167" s="2" customFormat="1" ht="66.75" customHeight="1">
      <c r="A167" s="37"/>
      <c r="B167" s="38"/>
      <c r="C167" s="218" t="s">
        <v>7</v>
      </c>
      <c r="D167" s="218" t="s">
        <v>140</v>
      </c>
      <c r="E167" s="219" t="s">
        <v>778</v>
      </c>
      <c r="F167" s="220" t="s">
        <v>779</v>
      </c>
      <c r="G167" s="221" t="s">
        <v>310</v>
      </c>
      <c r="H167" s="222">
        <v>17</v>
      </c>
      <c r="I167" s="223"/>
      <c r="J167" s="224">
        <f>ROUND(I167*H167,2)</f>
        <v>0</v>
      </c>
      <c r="K167" s="220" t="s">
        <v>1</v>
      </c>
      <c r="L167" s="43"/>
      <c r="M167" s="225" t="s">
        <v>1</v>
      </c>
      <c r="N167" s="226" t="s">
        <v>45</v>
      </c>
      <c r="O167" s="90"/>
      <c r="P167" s="227">
        <f>O167*H167</f>
        <v>0</v>
      </c>
      <c r="Q167" s="227">
        <v>0.0020799999999999998</v>
      </c>
      <c r="R167" s="227">
        <f>Q167*H167</f>
        <v>0.035359999999999996</v>
      </c>
      <c r="S167" s="227">
        <v>0</v>
      </c>
      <c r="T167" s="22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159</v>
      </c>
      <c r="AT167" s="229" t="s">
        <v>140</v>
      </c>
      <c r="AU167" s="229" t="s">
        <v>88</v>
      </c>
      <c r="AY167" s="16" t="s">
        <v>139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88</v>
      </c>
      <c r="BK167" s="230">
        <f>ROUND(I167*H167,2)</f>
        <v>0</v>
      </c>
      <c r="BL167" s="16" t="s">
        <v>159</v>
      </c>
      <c r="BM167" s="229" t="s">
        <v>780</v>
      </c>
    </row>
    <row r="168" s="13" customFormat="1">
      <c r="A168" s="13"/>
      <c r="B168" s="247"/>
      <c r="C168" s="248"/>
      <c r="D168" s="236" t="s">
        <v>262</v>
      </c>
      <c r="E168" s="249" t="s">
        <v>1</v>
      </c>
      <c r="F168" s="250" t="s">
        <v>227</v>
      </c>
      <c r="G168" s="248"/>
      <c r="H168" s="251">
        <v>17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7" t="s">
        <v>262</v>
      </c>
      <c r="AU168" s="257" t="s">
        <v>88</v>
      </c>
      <c r="AV168" s="13" t="s">
        <v>90</v>
      </c>
      <c r="AW168" s="13" t="s">
        <v>33</v>
      </c>
      <c r="AX168" s="13" t="s">
        <v>88</v>
      </c>
      <c r="AY168" s="257" t="s">
        <v>139</v>
      </c>
    </row>
    <row r="169" s="2" customFormat="1" ht="16.5" customHeight="1">
      <c r="A169" s="37"/>
      <c r="B169" s="38"/>
      <c r="C169" s="218" t="s">
        <v>386</v>
      </c>
      <c r="D169" s="218" t="s">
        <v>140</v>
      </c>
      <c r="E169" s="219" t="s">
        <v>781</v>
      </c>
      <c r="F169" s="220" t="s">
        <v>782</v>
      </c>
      <c r="G169" s="221" t="s">
        <v>258</v>
      </c>
      <c r="H169" s="222">
        <v>8.6199999999999992</v>
      </c>
      <c r="I169" s="223"/>
      <c r="J169" s="224">
        <f>ROUND(I169*H169,2)</f>
        <v>0</v>
      </c>
      <c r="K169" s="220" t="s">
        <v>615</v>
      </c>
      <c r="L169" s="43"/>
      <c r="M169" s="225" t="s">
        <v>1</v>
      </c>
      <c r="N169" s="226" t="s">
        <v>45</v>
      </c>
      <c r="O169" s="90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159</v>
      </c>
      <c r="AT169" s="229" t="s">
        <v>140</v>
      </c>
      <c r="AU169" s="229" t="s">
        <v>88</v>
      </c>
      <c r="AY169" s="16" t="s">
        <v>139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88</v>
      </c>
      <c r="BK169" s="230">
        <f>ROUND(I169*H169,2)</f>
        <v>0</v>
      </c>
      <c r="BL169" s="16" t="s">
        <v>159</v>
      </c>
      <c r="BM169" s="229" t="s">
        <v>783</v>
      </c>
    </row>
    <row r="170" s="2" customFormat="1">
      <c r="A170" s="37"/>
      <c r="B170" s="38"/>
      <c r="C170" s="39"/>
      <c r="D170" s="231" t="s">
        <v>147</v>
      </c>
      <c r="E170" s="39"/>
      <c r="F170" s="232" t="s">
        <v>784</v>
      </c>
      <c r="G170" s="39"/>
      <c r="H170" s="39"/>
      <c r="I170" s="233"/>
      <c r="J170" s="39"/>
      <c r="K170" s="39"/>
      <c r="L170" s="43"/>
      <c r="M170" s="234"/>
      <c r="N170" s="23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147</v>
      </c>
      <c r="AU170" s="16" t="s">
        <v>88</v>
      </c>
    </row>
    <row r="171" s="2" customFormat="1">
      <c r="A171" s="37"/>
      <c r="B171" s="38"/>
      <c r="C171" s="39"/>
      <c r="D171" s="236" t="s">
        <v>149</v>
      </c>
      <c r="E171" s="39"/>
      <c r="F171" s="237" t="s">
        <v>785</v>
      </c>
      <c r="G171" s="39"/>
      <c r="H171" s="39"/>
      <c r="I171" s="233"/>
      <c r="J171" s="39"/>
      <c r="K171" s="39"/>
      <c r="L171" s="43"/>
      <c r="M171" s="234"/>
      <c r="N171" s="235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149</v>
      </c>
      <c r="AU171" s="16" t="s">
        <v>88</v>
      </c>
    </row>
    <row r="172" s="13" customFormat="1">
      <c r="A172" s="13"/>
      <c r="B172" s="247"/>
      <c r="C172" s="248"/>
      <c r="D172" s="236" t="s">
        <v>262</v>
      </c>
      <c r="E172" s="249" t="s">
        <v>1</v>
      </c>
      <c r="F172" s="250" t="s">
        <v>786</v>
      </c>
      <c r="G172" s="248"/>
      <c r="H172" s="251">
        <v>8.6199999999999992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7" t="s">
        <v>262</v>
      </c>
      <c r="AU172" s="257" t="s">
        <v>88</v>
      </c>
      <c r="AV172" s="13" t="s">
        <v>90</v>
      </c>
      <c r="AW172" s="13" t="s">
        <v>33</v>
      </c>
      <c r="AX172" s="13" t="s">
        <v>88</v>
      </c>
      <c r="AY172" s="257" t="s">
        <v>139</v>
      </c>
    </row>
    <row r="173" s="2" customFormat="1" ht="16.5" customHeight="1">
      <c r="A173" s="37"/>
      <c r="B173" s="38"/>
      <c r="C173" s="218" t="s">
        <v>394</v>
      </c>
      <c r="D173" s="218" t="s">
        <v>140</v>
      </c>
      <c r="E173" s="219" t="s">
        <v>787</v>
      </c>
      <c r="F173" s="220" t="s">
        <v>788</v>
      </c>
      <c r="G173" s="221" t="s">
        <v>258</v>
      </c>
      <c r="H173" s="222">
        <v>57.625</v>
      </c>
      <c r="I173" s="223"/>
      <c r="J173" s="224">
        <f>ROUND(I173*H173,2)</f>
        <v>0</v>
      </c>
      <c r="K173" s="220" t="s">
        <v>144</v>
      </c>
      <c r="L173" s="43"/>
      <c r="M173" s="225" t="s">
        <v>1</v>
      </c>
      <c r="N173" s="226" t="s">
        <v>45</v>
      </c>
      <c r="O173" s="90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9" t="s">
        <v>159</v>
      </c>
      <c r="AT173" s="229" t="s">
        <v>140</v>
      </c>
      <c r="AU173" s="229" t="s">
        <v>88</v>
      </c>
      <c r="AY173" s="16" t="s">
        <v>139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6" t="s">
        <v>88</v>
      </c>
      <c r="BK173" s="230">
        <f>ROUND(I173*H173,2)</f>
        <v>0</v>
      </c>
      <c r="BL173" s="16" t="s">
        <v>159</v>
      </c>
      <c r="BM173" s="229" t="s">
        <v>789</v>
      </c>
    </row>
    <row r="174" s="2" customFormat="1">
      <c r="A174" s="37"/>
      <c r="B174" s="38"/>
      <c r="C174" s="39"/>
      <c r="D174" s="231" t="s">
        <v>147</v>
      </c>
      <c r="E174" s="39"/>
      <c r="F174" s="232" t="s">
        <v>790</v>
      </c>
      <c r="G174" s="39"/>
      <c r="H174" s="39"/>
      <c r="I174" s="233"/>
      <c r="J174" s="39"/>
      <c r="K174" s="39"/>
      <c r="L174" s="43"/>
      <c r="M174" s="234"/>
      <c r="N174" s="235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147</v>
      </c>
      <c r="AU174" s="16" t="s">
        <v>88</v>
      </c>
    </row>
    <row r="175" s="2" customFormat="1">
      <c r="A175" s="37"/>
      <c r="B175" s="38"/>
      <c r="C175" s="39"/>
      <c r="D175" s="236" t="s">
        <v>149</v>
      </c>
      <c r="E175" s="39"/>
      <c r="F175" s="237" t="s">
        <v>791</v>
      </c>
      <c r="G175" s="39"/>
      <c r="H175" s="39"/>
      <c r="I175" s="233"/>
      <c r="J175" s="39"/>
      <c r="K175" s="39"/>
      <c r="L175" s="43"/>
      <c r="M175" s="234"/>
      <c r="N175" s="235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149</v>
      </c>
      <c r="AU175" s="16" t="s">
        <v>88</v>
      </c>
    </row>
    <row r="176" s="13" customFormat="1">
      <c r="A176" s="13"/>
      <c r="B176" s="247"/>
      <c r="C176" s="248"/>
      <c r="D176" s="236" t="s">
        <v>262</v>
      </c>
      <c r="E176" s="249" t="s">
        <v>1</v>
      </c>
      <c r="F176" s="250" t="s">
        <v>792</v>
      </c>
      <c r="G176" s="248"/>
      <c r="H176" s="251">
        <v>57.625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7" t="s">
        <v>262</v>
      </c>
      <c r="AU176" s="257" t="s">
        <v>88</v>
      </c>
      <c r="AV176" s="13" t="s">
        <v>90</v>
      </c>
      <c r="AW176" s="13" t="s">
        <v>33</v>
      </c>
      <c r="AX176" s="13" t="s">
        <v>88</v>
      </c>
      <c r="AY176" s="257" t="s">
        <v>139</v>
      </c>
    </row>
    <row r="177" s="2" customFormat="1" ht="24.15" customHeight="1">
      <c r="A177" s="37"/>
      <c r="B177" s="38"/>
      <c r="C177" s="218" t="s">
        <v>400</v>
      </c>
      <c r="D177" s="218" t="s">
        <v>140</v>
      </c>
      <c r="E177" s="219" t="s">
        <v>793</v>
      </c>
      <c r="F177" s="220" t="s">
        <v>794</v>
      </c>
      <c r="G177" s="221" t="s">
        <v>285</v>
      </c>
      <c r="H177" s="222">
        <v>702</v>
      </c>
      <c r="I177" s="223"/>
      <c r="J177" s="224">
        <f>ROUND(I177*H177,2)</f>
        <v>0</v>
      </c>
      <c r="K177" s="220" t="s">
        <v>144</v>
      </c>
      <c r="L177" s="43"/>
      <c r="M177" s="225" t="s">
        <v>1</v>
      </c>
      <c r="N177" s="226" t="s">
        <v>45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159</v>
      </c>
      <c r="AT177" s="229" t="s">
        <v>140</v>
      </c>
      <c r="AU177" s="229" t="s">
        <v>88</v>
      </c>
      <c r="AY177" s="16" t="s">
        <v>139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88</v>
      </c>
      <c r="BK177" s="230">
        <f>ROUND(I177*H177,2)</f>
        <v>0</v>
      </c>
      <c r="BL177" s="16" t="s">
        <v>159</v>
      </c>
      <c r="BM177" s="229" t="s">
        <v>795</v>
      </c>
    </row>
    <row r="178" s="2" customFormat="1">
      <c r="A178" s="37"/>
      <c r="B178" s="38"/>
      <c r="C178" s="39"/>
      <c r="D178" s="231" t="s">
        <v>147</v>
      </c>
      <c r="E178" s="39"/>
      <c r="F178" s="232" t="s">
        <v>796</v>
      </c>
      <c r="G178" s="39"/>
      <c r="H178" s="39"/>
      <c r="I178" s="233"/>
      <c r="J178" s="39"/>
      <c r="K178" s="39"/>
      <c r="L178" s="43"/>
      <c r="M178" s="234"/>
      <c r="N178" s="235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147</v>
      </c>
      <c r="AU178" s="16" t="s">
        <v>88</v>
      </c>
    </row>
    <row r="179" s="2" customFormat="1" ht="16.5" customHeight="1">
      <c r="A179" s="37"/>
      <c r="B179" s="38"/>
      <c r="C179" s="271" t="s">
        <v>525</v>
      </c>
      <c r="D179" s="271" t="s">
        <v>578</v>
      </c>
      <c r="E179" s="272" t="s">
        <v>797</v>
      </c>
      <c r="F179" s="273" t="s">
        <v>798</v>
      </c>
      <c r="G179" s="274" t="s">
        <v>338</v>
      </c>
      <c r="H179" s="275">
        <v>56.159999999999997</v>
      </c>
      <c r="I179" s="276"/>
      <c r="J179" s="277">
        <f>ROUND(I179*H179,2)</f>
        <v>0</v>
      </c>
      <c r="K179" s="273" t="s">
        <v>144</v>
      </c>
      <c r="L179" s="278"/>
      <c r="M179" s="279" t="s">
        <v>1</v>
      </c>
      <c r="N179" s="280" t="s">
        <v>45</v>
      </c>
      <c r="O179" s="90"/>
      <c r="P179" s="227">
        <f>O179*H179</f>
        <v>0</v>
      </c>
      <c r="Q179" s="227">
        <v>0.001</v>
      </c>
      <c r="R179" s="227">
        <f>Q179*H179</f>
        <v>0.056159999999999995</v>
      </c>
      <c r="S179" s="227">
        <v>0</v>
      </c>
      <c r="T179" s="22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9" t="s">
        <v>180</v>
      </c>
      <c r="AT179" s="229" t="s">
        <v>578</v>
      </c>
      <c r="AU179" s="229" t="s">
        <v>88</v>
      </c>
      <c r="AY179" s="16" t="s">
        <v>139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6" t="s">
        <v>88</v>
      </c>
      <c r="BK179" s="230">
        <f>ROUND(I179*H179,2)</f>
        <v>0</v>
      </c>
      <c r="BL179" s="16" t="s">
        <v>159</v>
      </c>
      <c r="BM179" s="229" t="s">
        <v>799</v>
      </c>
    </row>
    <row r="180" s="13" customFormat="1">
      <c r="A180" s="13"/>
      <c r="B180" s="247"/>
      <c r="C180" s="248"/>
      <c r="D180" s="236" t="s">
        <v>262</v>
      </c>
      <c r="E180" s="249" t="s">
        <v>1</v>
      </c>
      <c r="F180" s="250" t="s">
        <v>800</v>
      </c>
      <c r="G180" s="248"/>
      <c r="H180" s="251">
        <v>702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7" t="s">
        <v>262</v>
      </c>
      <c r="AU180" s="257" t="s">
        <v>88</v>
      </c>
      <c r="AV180" s="13" t="s">
        <v>90</v>
      </c>
      <c r="AW180" s="13" t="s">
        <v>33</v>
      </c>
      <c r="AX180" s="13" t="s">
        <v>88</v>
      </c>
      <c r="AY180" s="257" t="s">
        <v>139</v>
      </c>
    </row>
    <row r="181" s="13" customFormat="1">
      <c r="A181" s="13"/>
      <c r="B181" s="247"/>
      <c r="C181" s="248"/>
      <c r="D181" s="236" t="s">
        <v>262</v>
      </c>
      <c r="E181" s="248"/>
      <c r="F181" s="250" t="s">
        <v>801</v>
      </c>
      <c r="G181" s="248"/>
      <c r="H181" s="251">
        <v>56.159999999999997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262</v>
      </c>
      <c r="AU181" s="257" t="s">
        <v>88</v>
      </c>
      <c r="AV181" s="13" t="s">
        <v>90</v>
      </c>
      <c r="AW181" s="13" t="s">
        <v>4</v>
      </c>
      <c r="AX181" s="13" t="s">
        <v>88</v>
      </c>
      <c r="AY181" s="257" t="s">
        <v>139</v>
      </c>
    </row>
    <row r="182" s="2" customFormat="1" ht="24.15" customHeight="1">
      <c r="A182" s="37"/>
      <c r="B182" s="38"/>
      <c r="C182" s="218" t="s">
        <v>532</v>
      </c>
      <c r="D182" s="218" t="s">
        <v>140</v>
      </c>
      <c r="E182" s="219" t="s">
        <v>802</v>
      </c>
      <c r="F182" s="220" t="s">
        <v>803</v>
      </c>
      <c r="G182" s="221" t="s">
        <v>285</v>
      </c>
      <c r="H182" s="222">
        <v>1603</v>
      </c>
      <c r="I182" s="223"/>
      <c r="J182" s="224">
        <f>ROUND(I182*H182,2)</f>
        <v>0</v>
      </c>
      <c r="K182" s="220" t="s">
        <v>615</v>
      </c>
      <c r="L182" s="43"/>
      <c r="M182" s="225" t="s">
        <v>1</v>
      </c>
      <c r="N182" s="226" t="s">
        <v>45</v>
      </c>
      <c r="O182" s="90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9" t="s">
        <v>159</v>
      </c>
      <c r="AT182" s="229" t="s">
        <v>140</v>
      </c>
      <c r="AU182" s="229" t="s">
        <v>88</v>
      </c>
      <c r="AY182" s="16" t="s">
        <v>139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88</v>
      </c>
      <c r="BK182" s="230">
        <f>ROUND(I182*H182,2)</f>
        <v>0</v>
      </c>
      <c r="BL182" s="16" t="s">
        <v>159</v>
      </c>
      <c r="BM182" s="229" t="s">
        <v>804</v>
      </c>
    </row>
    <row r="183" s="2" customFormat="1">
      <c r="A183" s="37"/>
      <c r="B183" s="38"/>
      <c r="C183" s="39"/>
      <c r="D183" s="231" t="s">
        <v>147</v>
      </c>
      <c r="E183" s="39"/>
      <c r="F183" s="232" t="s">
        <v>805</v>
      </c>
      <c r="G183" s="39"/>
      <c r="H183" s="39"/>
      <c r="I183" s="233"/>
      <c r="J183" s="39"/>
      <c r="K183" s="39"/>
      <c r="L183" s="43"/>
      <c r="M183" s="234"/>
      <c r="N183" s="23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147</v>
      </c>
      <c r="AU183" s="16" t="s">
        <v>88</v>
      </c>
    </row>
    <row r="184" s="2" customFormat="1" ht="16.5" customHeight="1">
      <c r="A184" s="37"/>
      <c r="B184" s="38"/>
      <c r="C184" s="271" t="s">
        <v>806</v>
      </c>
      <c r="D184" s="271" t="s">
        <v>578</v>
      </c>
      <c r="E184" s="272" t="s">
        <v>807</v>
      </c>
      <c r="F184" s="273" t="s">
        <v>808</v>
      </c>
      <c r="G184" s="274" t="s">
        <v>338</v>
      </c>
      <c r="H184" s="275">
        <v>128.24000000000001</v>
      </c>
      <c r="I184" s="276"/>
      <c r="J184" s="277">
        <f>ROUND(I184*H184,2)</f>
        <v>0</v>
      </c>
      <c r="K184" s="273" t="s">
        <v>144</v>
      </c>
      <c r="L184" s="278"/>
      <c r="M184" s="279" t="s">
        <v>1</v>
      </c>
      <c r="N184" s="280" t="s">
        <v>45</v>
      </c>
      <c r="O184" s="90"/>
      <c r="P184" s="227">
        <f>O184*H184</f>
        <v>0</v>
      </c>
      <c r="Q184" s="227">
        <v>0.001</v>
      </c>
      <c r="R184" s="227">
        <f>Q184*H184</f>
        <v>0.12824000000000002</v>
      </c>
      <c r="S184" s="227">
        <v>0</v>
      </c>
      <c r="T184" s="22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9" t="s">
        <v>180</v>
      </c>
      <c r="AT184" s="229" t="s">
        <v>578</v>
      </c>
      <c r="AU184" s="229" t="s">
        <v>88</v>
      </c>
      <c r="AY184" s="16" t="s">
        <v>139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88</v>
      </c>
      <c r="BK184" s="230">
        <f>ROUND(I184*H184,2)</f>
        <v>0</v>
      </c>
      <c r="BL184" s="16" t="s">
        <v>159</v>
      </c>
      <c r="BM184" s="229" t="s">
        <v>809</v>
      </c>
    </row>
    <row r="185" s="13" customFormat="1">
      <c r="A185" s="13"/>
      <c r="B185" s="247"/>
      <c r="C185" s="248"/>
      <c r="D185" s="236" t="s">
        <v>262</v>
      </c>
      <c r="E185" s="249" t="s">
        <v>1</v>
      </c>
      <c r="F185" s="250" t="s">
        <v>810</v>
      </c>
      <c r="G185" s="248"/>
      <c r="H185" s="251">
        <v>1603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7" t="s">
        <v>262</v>
      </c>
      <c r="AU185" s="257" t="s">
        <v>88</v>
      </c>
      <c r="AV185" s="13" t="s">
        <v>90</v>
      </c>
      <c r="AW185" s="13" t="s">
        <v>33</v>
      </c>
      <c r="AX185" s="13" t="s">
        <v>88</v>
      </c>
      <c r="AY185" s="257" t="s">
        <v>139</v>
      </c>
    </row>
    <row r="186" s="13" customFormat="1">
      <c r="A186" s="13"/>
      <c r="B186" s="247"/>
      <c r="C186" s="248"/>
      <c r="D186" s="236" t="s">
        <v>262</v>
      </c>
      <c r="E186" s="248"/>
      <c r="F186" s="250" t="s">
        <v>811</v>
      </c>
      <c r="G186" s="248"/>
      <c r="H186" s="251">
        <v>128.24000000000001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7" t="s">
        <v>262</v>
      </c>
      <c r="AU186" s="257" t="s">
        <v>88</v>
      </c>
      <c r="AV186" s="13" t="s">
        <v>90</v>
      </c>
      <c r="AW186" s="13" t="s">
        <v>4</v>
      </c>
      <c r="AX186" s="13" t="s">
        <v>88</v>
      </c>
      <c r="AY186" s="257" t="s">
        <v>139</v>
      </c>
    </row>
    <row r="187" s="11" customFormat="1" ht="25.92" customHeight="1">
      <c r="A187" s="11"/>
      <c r="B187" s="204"/>
      <c r="C187" s="205"/>
      <c r="D187" s="206" t="s">
        <v>79</v>
      </c>
      <c r="E187" s="207" t="s">
        <v>392</v>
      </c>
      <c r="F187" s="207" t="s">
        <v>393</v>
      </c>
      <c r="G187" s="205"/>
      <c r="H187" s="205"/>
      <c r="I187" s="208"/>
      <c r="J187" s="209">
        <f>BK187</f>
        <v>0</v>
      </c>
      <c r="K187" s="205"/>
      <c r="L187" s="210"/>
      <c r="M187" s="211"/>
      <c r="N187" s="212"/>
      <c r="O187" s="212"/>
      <c r="P187" s="213">
        <f>SUM(P188:P194)</f>
        <v>0</v>
      </c>
      <c r="Q187" s="212"/>
      <c r="R187" s="213">
        <f>SUM(R188:R194)</f>
        <v>0.00012000000000000002</v>
      </c>
      <c r="S187" s="212"/>
      <c r="T187" s="214">
        <f>SUM(T188:T194)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215" t="s">
        <v>88</v>
      </c>
      <c r="AT187" s="216" t="s">
        <v>79</v>
      </c>
      <c r="AU187" s="216" t="s">
        <v>80</v>
      </c>
      <c r="AY187" s="215" t="s">
        <v>139</v>
      </c>
      <c r="BK187" s="217">
        <f>SUM(BK188:BK194)</f>
        <v>0</v>
      </c>
    </row>
    <row r="188" s="2" customFormat="1" ht="24.15" customHeight="1">
      <c r="A188" s="37"/>
      <c r="B188" s="38"/>
      <c r="C188" s="218" t="s">
        <v>812</v>
      </c>
      <c r="D188" s="218" t="s">
        <v>140</v>
      </c>
      <c r="E188" s="219" t="s">
        <v>813</v>
      </c>
      <c r="F188" s="220" t="s">
        <v>814</v>
      </c>
      <c r="G188" s="221" t="s">
        <v>285</v>
      </c>
      <c r="H188" s="222">
        <v>47.5</v>
      </c>
      <c r="I188" s="223"/>
      <c r="J188" s="224">
        <f>ROUND(I188*H188,2)</f>
        <v>0</v>
      </c>
      <c r="K188" s="220" t="s">
        <v>144</v>
      </c>
      <c r="L188" s="43"/>
      <c r="M188" s="225" t="s">
        <v>1</v>
      </c>
      <c r="N188" s="226" t="s">
        <v>45</v>
      </c>
      <c r="O188" s="90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9" t="s">
        <v>159</v>
      </c>
      <c r="AT188" s="229" t="s">
        <v>140</v>
      </c>
      <c r="AU188" s="229" t="s">
        <v>88</v>
      </c>
      <c r="AY188" s="16" t="s">
        <v>139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6" t="s">
        <v>88</v>
      </c>
      <c r="BK188" s="230">
        <f>ROUND(I188*H188,2)</f>
        <v>0</v>
      </c>
      <c r="BL188" s="16" t="s">
        <v>159</v>
      </c>
      <c r="BM188" s="229" t="s">
        <v>815</v>
      </c>
    </row>
    <row r="189" s="2" customFormat="1">
      <c r="A189" s="37"/>
      <c r="B189" s="38"/>
      <c r="C189" s="39"/>
      <c r="D189" s="231" t="s">
        <v>147</v>
      </c>
      <c r="E189" s="39"/>
      <c r="F189" s="232" t="s">
        <v>816</v>
      </c>
      <c r="G189" s="39"/>
      <c r="H189" s="39"/>
      <c r="I189" s="233"/>
      <c r="J189" s="39"/>
      <c r="K189" s="39"/>
      <c r="L189" s="43"/>
      <c r="M189" s="234"/>
      <c r="N189" s="235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147</v>
      </c>
      <c r="AU189" s="16" t="s">
        <v>88</v>
      </c>
    </row>
    <row r="190" s="2" customFormat="1">
      <c r="A190" s="37"/>
      <c r="B190" s="38"/>
      <c r="C190" s="39"/>
      <c r="D190" s="236" t="s">
        <v>149</v>
      </c>
      <c r="E190" s="39"/>
      <c r="F190" s="237" t="s">
        <v>817</v>
      </c>
      <c r="G190" s="39"/>
      <c r="H190" s="39"/>
      <c r="I190" s="233"/>
      <c r="J190" s="39"/>
      <c r="K190" s="39"/>
      <c r="L190" s="43"/>
      <c r="M190" s="234"/>
      <c r="N190" s="235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149</v>
      </c>
      <c r="AU190" s="16" t="s">
        <v>88</v>
      </c>
    </row>
    <row r="191" s="2" customFormat="1" ht="16.5" customHeight="1">
      <c r="A191" s="37"/>
      <c r="B191" s="38"/>
      <c r="C191" s="218" t="s">
        <v>818</v>
      </c>
      <c r="D191" s="218" t="s">
        <v>140</v>
      </c>
      <c r="E191" s="219" t="s">
        <v>507</v>
      </c>
      <c r="F191" s="220" t="s">
        <v>819</v>
      </c>
      <c r="G191" s="221" t="s">
        <v>310</v>
      </c>
      <c r="H191" s="222">
        <v>3</v>
      </c>
      <c r="I191" s="223"/>
      <c r="J191" s="224">
        <f>ROUND(I191*H191,2)</f>
        <v>0</v>
      </c>
      <c r="K191" s="220" t="s">
        <v>1</v>
      </c>
      <c r="L191" s="43"/>
      <c r="M191" s="225" t="s">
        <v>1</v>
      </c>
      <c r="N191" s="226" t="s">
        <v>45</v>
      </c>
      <c r="O191" s="90"/>
      <c r="P191" s="227">
        <f>O191*H191</f>
        <v>0</v>
      </c>
      <c r="Q191" s="227">
        <v>4.0000000000000003E-05</v>
      </c>
      <c r="R191" s="227">
        <f>Q191*H191</f>
        <v>0.00012000000000000002</v>
      </c>
      <c r="S191" s="227">
        <v>0</v>
      </c>
      <c r="T191" s="228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9" t="s">
        <v>159</v>
      </c>
      <c r="AT191" s="229" t="s">
        <v>140</v>
      </c>
      <c r="AU191" s="229" t="s">
        <v>88</v>
      </c>
      <c r="AY191" s="16" t="s">
        <v>139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6" t="s">
        <v>88</v>
      </c>
      <c r="BK191" s="230">
        <f>ROUND(I191*H191,2)</f>
        <v>0</v>
      </c>
      <c r="BL191" s="16" t="s">
        <v>159</v>
      </c>
      <c r="BM191" s="229" t="s">
        <v>820</v>
      </c>
    </row>
    <row r="192" s="2" customFormat="1">
      <c r="A192" s="37"/>
      <c r="B192" s="38"/>
      <c r="C192" s="39"/>
      <c r="D192" s="236" t="s">
        <v>149</v>
      </c>
      <c r="E192" s="39"/>
      <c r="F192" s="237" t="s">
        <v>821</v>
      </c>
      <c r="G192" s="39"/>
      <c r="H192" s="39"/>
      <c r="I192" s="233"/>
      <c r="J192" s="39"/>
      <c r="K192" s="39"/>
      <c r="L192" s="43"/>
      <c r="M192" s="234"/>
      <c r="N192" s="235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149</v>
      </c>
      <c r="AU192" s="16" t="s">
        <v>88</v>
      </c>
    </row>
    <row r="193" s="2" customFormat="1" ht="24.15" customHeight="1">
      <c r="A193" s="37"/>
      <c r="B193" s="38"/>
      <c r="C193" s="218" t="s">
        <v>822</v>
      </c>
      <c r="D193" s="218" t="s">
        <v>140</v>
      </c>
      <c r="E193" s="219" t="s">
        <v>823</v>
      </c>
      <c r="F193" s="220" t="s">
        <v>824</v>
      </c>
      <c r="G193" s="221" t="s">
        <v>358</v>
      </c>
      <c r="H193" s="222">
        <v>9.4559999999999995</v>
      </c>
      <c r="I193" s="223"/>
      <c r="J193" s="224">
        <f>ROUND(I193*H193,2)</f>
        <v>0</v>
      </c>
      <c r="K193" s="220" t="s">
        <v>615</v>
      </c>
      <c r="L193" s="43"/>
      <c r="M193" s="225" t="s">
        <v>1</v>
      </c>
      <c r="N193" s="226" t="s">
        <v>45</v>
      </c>
      <c r="O193" s="90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9" t="s">
        <v>159</v>
      </c>
      <c r="AT193" s="229" t="s">
        <v>140</v>
      </c>
      <c r="AU193" s="229" t="s">
        <v>88</v>
      </c>
      <c r="AY193" s="16" t="s">
        <v>139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6" t="s">
        <v>88</v>
      </c>
      <c r="BK193" s="230">
        <f>ROUND(I193*H193,2)</f>
        <v>0</v>
      </c>
      <c r="BL193" s="16" t="s">
        <v>159</v>
      </c>
      <c r="BM193" s="229" t="s">
        <v>825</v>
      </c>
    </row>
    <row r="194" s="2" customFormat="1">
      <c r="A194" s="37"/>
      <c r="B194" s="38"/>
      <c r="C194" s="39"/>
      <c r="D194" s="231" t="s">
        <v>147</v>
      </c>
      <c r="E194" s="39"/>
      <c r="F194" s="232" t="s">
        <v>826</v>
      </c>
      <c r="G194" s="39"/>
      <c r="H194" s="39"/>
      <c r="I194" s="233"/>
      <c r="J194" s="39"/>
      <c r="K194" s="39"/>
      <c r="L194" s="43"/>
      <c r="M194" s="238"/>
      <c r="N194" s="239"/>
      <c r="O194" s="240"/>
      <c r="P194" s="240"/>
      <c r="Q194" s="240"/>
      <c r="R194" s="240"/>
      <c r="S194" s="240"/>
      <c r="T194" s="24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147</v>
      </c>
      <c r="AU194" s="16" t="s">
        <v>88</v>
      </c>
    </row>
    <row r="195" s="2" customFormat="1" ht="6.96" customHeight="1">
      <c r="A195" s="37"/>
      <c r="B195" s="65"/>
      <c r="C195" s="66"/>
      <c r="D195" s="66"/>
      <c r="E195" s="66"/>
      <c r="F195" s="66"/>
      <c r="G195" s="66"/>
      <c r="H195" s="66"/>
      <c r="I195" s="66"/>
      <c r="J195" s="66"/>
      <c r="K195" s="66"/>
      <c r="L195" s="43"/>
      <c r="M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</row>
  </sheetData>
  <sheetProtection sheet="1" autoFilter="0" formatColumns="0" formatRows="0" objects="1" scenarios="1" spinCount="100000" saltValue="UhylMhTtwb7Dhhh7UpNIcJv4fFqgAxhmbCfsydSrTw/HxkLsQ2MjHS4pfZ+/WQtikZt4dTLSTH7iygMrSPm2jA==" hashValue="VpXuEw9h1bemRP3o2GbuFx0/ZrWZVEW2UYF74QMk5zHrkI/vTUh8nuLaXGVCpe/XP1q5Aq5rjQX/rK7hEf9oYQ==" algorithmName="SHA-512" password="CC35"/>
  <autoFilter ref="C121:K19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hyperlinks>
    <hyperlink ref="F125" r:id="rId1" display="https://podminky.urs.cz/item/CS_URS_2022_01/183101113"/>
    <hyperlink ref="F128" r:id="rId2" display="https://podminky.urs.cz/item/CS_URS_2023_01/184102113"/>
    <hyperlink ref="F146" r:id="rId3" display="https://podminky.urs.cz/item/CS_URS_2022_01/183111114"/>
    <hyperlink ref="F149" r:id="rId4" display="https://podminky.urs.cz/item/CS_URS_2022_01/184102121"/>
    <hyperlink ref="F164" r:id="rId5" display="https://podminky.urs.cz/item/CS_URS_2023_01/184807911"/>
    <hyperlink ref="F170" r:id="rId6" display="https://podminky.urs.cz/item/CS_URS_2022_01/185804311"/>
    <hyperlink ref="F174" r:id="rId7" display="https://podminky.urs.cz/item/CS_URS_2023_01/185804312"/>
    <hyperlink ref="F178" r:id="rId8" display="https://podminky.urs.cz/item/CS_URS_2023_01/181451122"/>
    <hyperlink ref="F183" r:id="rId9" display="https://podminky.urs.cz/item/CS_URS_2022_01/181451131"/>
    <hyperlink ref="F189" r:id="rId10" display="https://podminky.urs.cz/item/CS_URS_2023_01/184911431"/>
    <hyperlink ref="F194" r:id="rId11" display="https://podminky.urs.cz/item/CS_URS_2022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zdenek</dc:creator>
  <cp:lastModifiedBy>zdenek</cp:lastModifiedBy>
  <dcterms:created xsi:type="dcterms:W3CDTF">2023-10-24T13:21:06Z</dcterms:created>
  <dcterms:modified xsi:type="dcterms:W3CDTF">2023-10-24T13:21:14Z</dcterms:modified>
</cp:coreProperties>
</file>